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ite Internet\Site Internet_Mise à jour 2025\Janvier 2025\"/>
    </mc:Choice>
  </mc:AlternateContent>
  <bookViews>
    <workbookView xWindow="0" yWindow="0" windowWidth="20490" windowHeight="7755" tabRatio="758" firstSheet="7" activeTab="8"/>
  </bookViews>
  <sheets>
    <sheet name="Autres engagements 1er trim" sheetId="9" state="hidden" r:id="rId1"/>
    <sheet name="ITIE 1er trim 2022" sheetId="10" state="hidden" r:id="rId2"/>
    <sheet name="Autres engagements 4e trim" sheetId="19" state="hidden" r:id="rId3"/>
    <sheet name="Autres engagements 3e trim" sheetId="16" state="hidden" r:id="rId4"/>
    <sheet name="Feuil1" sheetId="18" state="hidden" r:id="rId5"/>
    <sheet name="ITIE 4e trim 2021" sheetId="20" state="hidden" r:id="rId6"/>
    <sheet name="ITIE 3e trim 2021" sheetId="17" state="hidden" r:id="rId7"/>
    <sheet name="Français - 3e trim" sheetId="11" r:id="rId8"/>
    <sheet name="English - 3e trim" sheetId="12" r:id="rId9"/>
    <sheet name="Transmission CTS" sheetId="15" state="hidden" r:id="rId10"/>
  </sheets>
  <externalReferences>
    <externalReference r:id="rId11"/>
  </externalReferences>
  <definedNames>
    <definedName name="_clo9697" localSheetId="0">#REF!,#REF!</definedName>
    <definedName name="_clo9697" localSheetId="3">#REF!,#REF!</definedName>
    <definedName name="_clo9697" localSheetId="2">#REF!,#REF!</definedName>
    <definedName name="_clo9697" localSheetId="1">#REF!,#REF!</definedName>
    <definedName name="_clo9697" localSheetId="6">#REF!,#REF!</definedName>
    <definedName name="_clo9697" localSheetId="5">#REF!,#REF!</definedName>
    <definedName name="_clo9697">#REF!,#REF!</definedName>
    <definedName name="zd_9500">[1]FMI970207!$AL$1:$BE$114,[1]FMI970207!$AL$115:$BE$203</definedName>
    <definedName name="_xlnm.Print_Area" localSheetId="0">'Autres engagements 1er trim'!$A$1:$G$36</definedName>
    <definedName name="_xlnm.Print_Area" localSheetId="3">'Autres engagements 3e trim'!$A$1:$G$36</definedName>
    <definedName name="_xlnm.Print_Area" localSheetId="2">'Autres engagements 4e trim'!$A$1:$G$36</definedName>
    <definedName name="_xlnm.Print_Area" localSheetId="8">'English - 3e trim'!$A$1:$Q$158</definedName>
    <definedName name="_xlnm.Print_Area" localSheetId="7">'Français - 3e trim'!$A$1:$Q$150</definedName>
    <definedName name="_xlnm.Print_Area" localSheetId="1">'ITIE 1er trim 2022'!$A$1:$E$99</definedName>
    <definedName name="_xlnm.Print_Area" localSheetId="6">'ITIE 3e trim 2021'!$A$1:$E$99</definedName>
    <definedName name="_xlnm.Print_Area" localSheetId="5">'ITIE 4e trim 2021'!$A$1:$E$99</definedName>
    <definedName name="_xlnm.Print_Area" localSheetId="9">'Transmission CTS'!$C$2:$H$47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0" l="1"/>
  <c r="B84" i="10"/>
  <c r="G38" i="15" l="1"/>
  <c r="F38" i="15"/>
  <c r="E38" i="15"/>
  <c r="D38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H25" i="15"/>
  <c r="G24" i="15"/>
  <c r="F24" i="15"/>
  <c r="F23" i="15" s="1"/>
  <c r="E24" i="15"/>
  <c r="E23" i="15" s="1"/>
  <c r="D24" i="15"/>
  <c r="D23" i="15" s="1"/>
  <c r="H16" i="15"/>
  <c r="E15" i="15"/>
  <c r="E14" i="15" s="1"/>
  <c r="D15" i="15"/>
  <c r="D14" i="15" s="1"/>
  <c r="E13" i="15"/>
  <c r="D13" i="15"/>
  <c r="E12" i="15"/>
  <c r="D12" i="15"/>
  <c r="C88" i="17"/>
  <c r="B88" i="17"/>
  <c r="E86" i="17"/>
  <c r="D86" i="17"/>
  <c r="C86" i="17"/>
  <c r="B86" i="17"/>
  <c r="E84" i="17"/>
  <c r="C84" i="17"/>
  <c r="B84" i="17"/>
  <c r="D68" i="17"/>
  <c r="B68" i="17"/>
  <c r="A62" i="17"/>
  <c r="B54" i="17"/>
  <c r="B50" i="17"/>
  <c r="B46" i="17"/>
  <c r="D42" i="17"/>
  <c r="B42" i="17"/>
  <c r="D32" i="17"/>
  <c r="C32" i="17"/>
  <c r="E31" i="17"/>
  <c r="E34" i="17" s="1"/>
  <c r="D31" i="17"/>
  <c r="C31" i="17"/>
  <c r="C30" i="17"/>
  <c r="C29" i="17"/>
  <c r="C28" i="17"/>
  <c r="C27" i="17"/>
  <c r="C26" i="17"/>
  <c r="C25" i="17"/>
  <c r="C24" i="17"/>
  <c r="C23" i="17"/>
  <c r="D16" i="17"/>
  <c r="E15" i="17"/>
  <c r="E18" i="17" s="1"/>
  <c r="D15" i="17"/>
  <c r="C15" i="17"/>
  <c r="C14" i="17"/>
  <c r="C13" i="17"/>
  <c r="C12" i="17"/>
  <c r="C11" i="17"/>
  <c r="C10" i="17"/>
  <c r="C9" i="17"/>
  <c r="C8" i="17"/>
  <c r="C7" i="17"/>
  <c r="C88" i="20"/>
  <c r="B88" i="20"/>
  <c r="E86" i="20"/>
  <c r="D86" i="20"/>
  <c r="C86" i="20"/>
  <c r="B86" i="20"/>
  <c r="E84" i="20"/>
  <c r="C84" i="20"/>
  <c r="B84" i="20"/>
  <c r="D68" i="20"/>
  <c r="B68" i="20"/>
  <c r="A62" i="20"/>
  <c r="B54" i="20"/>
  <c r="B50" i="20"/>
  <c r="A50" i="20"/>
  <c r="B46" i="20"/>
  <c r="D42" i="20"/>
  <c r="B42" i="20"/>
  <c r="D32" i="20"/>
  <c r="C32" i="20"/>
  <c r="E31" i="20"/>
  <c r="D31" i="20"/>
  <c r="C31" i="20"/>
  <c r="C30" i="20"/>
  <c r="C29" i="20"/>
  <c r="C28" i="20"/>
  <c r="C27" i="20"/>
  <c r="C26" i="20"/>
  <c r="C25" i="20"/>
  <c r="C24" i="20"/>
  <c r="C23" i="20"/>
  <c r="D16" i="20"/>
  <c r="C16" i="20"/>
  <c r="E15" i="20"/>
  <c r="D15" i="20"/>
  <c r="C15" i="20"/>
  <c r="C14" i="20"/>
  <c r="C13" i="20"/>
  <c r="C12" i="20"/>
  <c r="C11" i="20"/>
  <c r="C10" i="20"/>
  <c r="C9" i="20"/>
  <c r="C8" i="20"/>
  <c r="C7" i="20"/>
  <c r="G35" i="18"/>
  <c r="E35" i="18"/>
  <c r="D35" i="18"/>
  <c r="C35" i="18"/>
  <c r="B35" i="18"/>
  <c r="G34" i="18"/>
  <c r="E34" i="18"/>
  <c r="G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E15" i="18"/>
  <c r="E14" i="18"/>
  <c r="G12" i="18"/>
  <c r="E12" i="18"/>
  <c r="D12" i="18"/>
  <c r="C12" i="18"/>
  <c r="B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E36" i="16"/>
  <c r="D36" i="16"/>
  <c r="C36" i="16"/>
  <c r="B36" i="16"/>
  <c r="E35" i="16"/>
  <c r="D35" i="16"/>
  <c r="C35" i="16"/>
  <c r="B35" i="16"/>
  <c r="E34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D12" i="16"/>
  <c r="C12" i="16"/>
  <c r="B12" i="16"/>
  <c r="E11" i="16"/>
  <c r="D11" i="16"/>
  <c r="C11" i="16"/>
  <c r="B11" i="16"/>
  <c r="E10" i="16"/>
  <c r="E9" i="16"/>
  <c r="E8" i="16"/>
  <c r="E7" i="16"/>
  <c r="E6" i="16"/>
  <c r="E5" i="16"/>
  <c r="E36" i="19"/>
  <c r="D36" i="19"/>
  <c r="C36" i="19"/>
  <c r="B36" i="19"/>
  <c r="E35" i="19"/>
  <c r="D35" i="19"/>
  <c r="C35" i="19"/>
  <c r="B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F12" i="19"/>
  <c r="G34" i="19" s="1"/>
  <c r="E12" i="19"/>
  <c r="D12" i="19"/>
  <c r="C12" i="19"/>
  <c r="B12" i="19"/>
  <c r="E11" i="19"/>
  <c r="D11" i="19"/>
  <c r="C11" i="19"/>
  <c r="B11" i="19"/>
  <c r="E10" i="19"/>
  <c r="E9" i="19"/>
  <c r="E8" i="19"/>
  <c r="E7" i="19"/>
  <c r="E6" i="19"/>
  <c r="E5" i="19"/>
  <c r="B88" i="10"/>
  <c r="E86" i="10"/>
  <c r="D86" i="10"/>
  <c r="C86" i="10"/>
  <c r="B86" i="10"/>
  <c r="E84" i="10"/>
  <c r="D68" i="10"/>
  <c r="D76" i="10" s="1"/>
  <c r="B68" i="10"/>
  <c r="A62" i="10"/>
  <c r="B54" i="10"/>
  <c r="B50" i="10"/>
  <c r="A50" i="10"/>
  <c r="B46" i="10"/>
  <c r="D42" i="10"/>
  <c r="B42" i="10"/>
  <c r="D32" i="10"/>
  <c r="C32" i="10"/>
  <c r="E31" i="10"/>
  <c r="D31" i="10"/>
  <c r="C31" i="10"/>
  <c r="C30" i="10"/>
  <c r="C29" i="10"/>
  <c r="C28" i="10"/>
  <c r="C27" i="10"/>
  <c r="C26" i="10"/>
  <c r="C25" i="10"/>
  <c r="C24" i="10"/>
  <c r="C23" i="10"/>
  <c r="D16" i="10"/>
  <c r="E15" i="10"/>
  <c r="D15" i="10"/>
  <c r="C15" i="10"/>
  <c r="C14" i="10"/>
  <c r="C13" i="10"/>
  <c r="C12" i="10"/>
  <c r="C11" i="10"/>
  <c r="C10" i="10"/>
  <c r="C9" i="10"/>
  <c r="C8" i="10"/>
  <c r="C7" i="10"/>
  <c r="E36" i="9"/>
  <c r="D36" i="9"/>
  <c r="C36" i="9"/>
  <c r="B36" i="9"/>
  <c r="E35" i="9"/>
  <c r="D35" i="9"/>
  <c r="C35" i="9"/>
  <c r="B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D12" i="9"/>
  <c r="C12" i="9"/>
  <c r="B12" i="9"/>
  <c r="E11" i="9"/>
  <c r="D11" i="9"/>
  <c r="C11" i="9"/>
  <c r="B11" i="9"/>
  <c r="E10" i="9"/>
  <c r="E9" i="9"/>
  <c r="E8" i="9"/>
  <c r="E7" i="9"/>
  <c r="E6" i="9"/>
  <c r="E5" i="9"/>
  <c r="E19" i="15"/>
  <c r="D19" i="15"/>
  <c r="B76" i="10"/>
  <c r="E18" i="15"/>
  <c r="G15" i="15"/>
  <c r="G14" i="15" s="1"/>
  <c r="A50" i="17"/>
  <c r="F12" i="15"/>
  <c r="A46" i="10" l="1"/>
  <c r="C46" i="10" s="1"/>
  <c r="D21" i="15"/>
  <c r="A80" i="10"/>
  <c r="C80" i="10" s="1"/>
  <c r="A54" i="10"/>
  <c r="E54" i="10" s="1"/>
  <c r="E22" i="15"/>
  <c r="A72" i="10"/>
  <c r="B76" i="20"/>
  <c r="G18" i="15"/>
  <c r="B76" i="17"/>
  <c r="B97" i="17"/>
  <c r="D97" i="17" s="1"/>
  <c r="G5" i="19"/>
  <c r="F12" i="9"/>
  <c r="G7" i="9" s="1"/>
  <c r="D46" i="10"/>
  <c r="A58" i="10"/>
  <c r="C58" i="10" s="1"/>
  <c r="G12" i="15"/>
  <c r="E21" i="15"/>
  <c r="C50" i="10"/>
  <c r="C62" i="10"/>
  <c r="D11" i="15"/>
  <c r="B72" i="20"/>
  <c r="G9" i="19"/>
  <c r="G7" i="19"/>
  <c r="D22" i="15"/>
  <c r="D20" i="15" s="1"/>
  <c r="D18" i="15"/>
  <c r="D17" i="15" s="1"/>
  <c r="D18" i="17"/>
  <c r="G20" i="19"/>
  <c r="G22" i="19"/>
  <c r="D18" i="10"/>
  <c r="G11" i="19"/>
  <c r="G26" i="19"/>
  <c r="F35" i="19"/>
  <c r="D58" i="17"/>
  <c r="B72" i="17"/>
  <c r="H24" i="15"/>
  <c r="H23" i="15" s="1"/>
  <c r="B72" i="10"/>
  <c r="G18" i="19"/>
  <c r="G24" i="19"/>
  <c r="E34" i="10"/>
  <c r="G30" i="19"/>
  <c r="G33" i="19"/>
  <c r="C50" i="20"/>
  <c r="G16" i="19"/>
  <c r="G32" i="19"/>
  <c r="G6" i="19"/>
  <c r="G8" i="19"/>
  <c r="G10" i="19"/>
  <c r="G17" i="19"/>
  <c r="G19" i="19"/>
  <c r="G21" i="19"/>
  <c r="G23" i="19"/>
  <c r="G28" i="19"/>
  <c r="E18" i="20"/>
  <c r="C62" i="20"/>
  <c r="G23" i="15"/>
  <c r="C62" i="17"/>
  <c r="A76" i="10"/>
  <c r="E17" i="15"/>
  <c r="E11" i="15"/>
  <c r="D76" i="20"/>
  <c r="D10" i="15"/>
  <c r="D76" i="17"/>
  <c r="G25" i="19"/>
  <c r="G27" i="19"/>
  <c r="G29" i="19"/>
  <c r="G31" i="19"/>
  <c r="D50" i="20"/>
  <c r="D54" i="20"/>
  <c r="D62" i="20"/>
  <c r="D46" i="20"/>
  <c r="D58" i="20"/>
  <c r="D50" i="17"/>
  <c r="D46" i="17"/>
  <c r="D54" i="17"/>
  <c r="D62" i="17"/>
  <c r="F12" i="16"/>
  <c r="C18" i="10"/>
  <c r="D80" i="10"/>
  <c r="D50" i="10"/>
  <c r="D54" i="10"/>
  <c r="D58" i="10"/>
  <c r="D62" i="10"/>
  <c r="A54" i="20"/>
  <c r="D18" i="20"/>
  <c r="C18" i="20"/>
  <c r="D34" i="20"/>
  <c r="F18" i="15"/>
  <c r="A54" i="17"/>
  <c r="C18" i="17"/>
  <c r="C50" i="17"/>
  <c r="F15" i="15"/>
  <c r="D34" i="17"/>
  <c r="C34" i="20"/>
  <c r="C34" i="17"/>
  <c r="E34" i="20"/>
  <c r="F21" i="15"/>
  <c r="A58" i="17"/>
  <c r="D34" i="10"/>
  <c r="C34" i="10"/>
  <c r="E18" i="10"/>
  <c r="E20" i="15" l="1"/>
  <c r="A42" i="10"/>
  <c r="C42" i="10" s="1"/>
  <c r="E42" i="10" s="1"/>
  <c r="E9" i="15"/>
  <c r="B97" i="20"/>
  <c r="D97" i="20" s="1"/>
  <c r="A42" i="17"/>
  <c r="C42" i="17" s="1"/>
  <c r="G9" i="15"/>
  <c r="A68" i="10"/>
  <c r="D9" i="15"/>
  <c r="D8" i="15" s="1"/>
  <c r="G13" i="15"/>
  <c r="G11" i="15" s="1"/>
  <c r="E10" i="15"/>
  <c r="H12" i="15"/>
  <c r="G30" i="9"/>
  <c r="G33" i="9"/>
  <c r="G22" i="9"/>
  <c r="G25" i="9"/>
  <c r="G8" i="9"/>
  <c r="G17" i="9"/>
  <c r="G20" i="9"/>
  <c r="G28" i="9"/>
  <c r="G6" i="9"/>
  <c r="G11" i="9"/>
  <c r="G23" i="9"/>
  <c r="G31" i="9"/>
  <c r="G9" i="9"/>
  <c r="G16" i="9"/>
  <c r="G24" i="9"/>
  <c r="G32" i="9"/>
  <c r="G10" i="9"/>
  <c r="G19" i="9"/>
  <c r="G27" i="9"/>
  <c r="G5" i="9"/>
  <c r="G18" i="9"/>
  <c r="G26" i="9"/>
  <c r="G34" i="9"/>
  <c r="F35" i="9"/>
  <c r="G21" i="9"/>
  <c r="G29" i="9"/>
  <c r="E46" i="10"/>
  <c r="D72" i="17"/>
  <c r="A46" i="20"/>
  <c r="E50" i="20"/>
  <c r="G12" i="19"/>
  <c r="C72" i="10"/>
  <c r="E76" i="10"/>
  <c r="D80" i="20"/>
  <c r="D80" i="17"/>
  <c r="F9" i="15"/>
  <c r="E62" i="20"/>
  <c r="G35" i="19"/>
  <c r="D72" i="20"/>
  <c r="F35" i="16"/>
  <c r="G32" i="16"/>
  <c r="G30" i="16"/>
  <c r="G28" i="16"/>
  <c r="G26" i="16"/>
  <c r="G24" i="16"/>
  <c r="G22" i="16"/>
  <c r="G20" i="16"/>
  <c r="G18" i="16"/>
  <c r="G16" i="16"/>
  <c r="G9" i="16"/>
  <c r="G31" i="16"/>
  <c r="G27" i="16"/>
  <c r="G23" i="16"/>
  <c r="G21" i="16"/>
  <c r="G17" i="16"/>
  <c r="G33" i="16"/>
  <c r="G10" i="16"/>
  <c r="G8" i="16"/>
  <c r="G6" i="16"/>
  <c r="G34" i="16"/>
  <c r="G7" i="16"/>
  <c r="G5" i="16"/>
  <c r="G29" i="16"/>
  <c r="G25" i="16"/>
  <c r="G19" i="16"/>
  <c r="G11" i="16"/>
  <c r="E62" i="17"/>
  <c r="E80" i="10"/>
  <c r="E62" i="10"/>
  <c r="E50" i="10"/>
  <c r="D72" i="10"/>
  <c r="E58" i="10"/>
  <c r="B97" i="10"/>
  <c r="D97" i="10" s="1"/>
  <c r="C54" i="10"/>
  <c r="E54" i="20"/>
  <c r="A76" i="20"/>
  <c r="G19" i="15"/>
  <c r="G17" i="15" s="1"/>
  <c r="A42" i="20"/>
  <c r="G10" i="15"/>
  <c r="H18" i="15"/>
  <c r="E54" i="17"/>
  <c r="F13" i="15"/>
  <c r="A46" i="17"/>
  <c r="E50" i="17"/>
  <c r="F14" i="15"/>
  <c r="H15" i="15"/>
  <c r="H14" i="15" s="1"/>
  <c r="A68" i="20"/>
  <c r="F10" i="15"/>
  <c r="A58" i="20"/>
  <c r="G21" i="15"/>
  <c r="H21" i="15" s="1"/>
  <c r="C58" i="17"/>
  <c r="E8" i="15" l="1"/>
  <c r="G27" i="15"/>
  <c r="H27" i="15" s="1"/>
  <c r="G8" i="15"/>
  <c r="C68" i="10"/>
  <c r="A72" i="20"/>
  <c r="H9" i="15"/>
  <c r="G36" i="19"/>
  <c r="G35" i="9"/>
  <c r="G12" i="9"/>
  <c r="C46" i="20"/>
  <c r="C76" i="10"/>
  <c r="C42" i="20"/>
  <c r="G12" i="16"/>
  <c r="G35" i="16"/>
  <c r="E72" i="10"/>
  <c r="E76" i="20"/>
  <c r="C54" i="20"/>
  <c r="C54" i="17"/>
  <c r="F19" i="15"/>
  <c r="A76" i="17"/>
  <c r="C46" i="17"/>
  <c r="A72" i="17"/>
  <c r="H13" i="15"/>
  <c r="H11" i="15" s="1"/>
  <c r="F11" i="15"/>
  <c r="E42" i="17"/>
  <c r="C68" i="20"/>
  <c r="H10" i="15"/>
  <c r="F8" i="15"/>
  <c r="A68" i="17"/>
  <c r="G22" i="15"/>
  <c r="G20" i="15" s="1"/>
  <c r="A80" i="20"/>
  <c r="C58" i="20"/>
  <c r="F22" i="15"/>
  <c r="A80" i="17"/>
  <c r="E58" i="17"/>
  <c r="E42" i="15" l="1"/>
  <c r="E68" i="10"/>
  <c r="C72" i="20"/>
  <c r="H8" i="15"/>
  <c r="G36" i="9"/>
  <c r="G36" i="16"/>
  <c r="E46" i="20"/>
  <c r="E42" i="20"/>
  <c r="D42" i="15"/>
  <c r="B93" i="10"/>
  <c r="C76" i="20"/>
  <c r="H19" i="15"/>
  <c r="H17" i="15" s="1"/>
  <c r="F17" i="15"/>
  <c r="E76" i="17"/>
  <c r="C72" i="17"/>
  <c r="E46" i="17"/>
  <c r="E68" i="20"/>
  <c r="C68" i="17"/>
  <c r="E58" i="20"/>
  <c r="C80" i="20"/>
  <c r="H22" i="15"/>
  <c r="H20" i="15" s="1"/>
  <c r="F20" i="15"/>
  <c r="C80" i="17"/>
  <c r="E72" i="20" l="1"/>
  <c r="D93" i="10"/>
  <c r="C76" i="17"/>
  <c r="E72" i="17"/>
  <c r="E68" i="17"/>
  <c r="E80" i="20"/>
  <c r="E80" i="17"/>
  <c r="G42" i="15" l="1"/>
  <c r="B93" i="20"/>
  <c r="F42" i="15"/>
  <c r="B93" i="17"/>
  <c r="D93" i="20" l="1"/>
  <c r="D93" i="17"/>
  <c r="H42" i="15"/>
  <c r="D43" i="15" l="1"/>
  <c r="B95" i="10" l="1"/>
  <c r="D95" i="10" l="1"/>
  <c r="C88" i="10" l="1"/>
  <c r="D84" i="17" l="1"/>
  <c r="E90" i="17" s="1"/>
  <c r="D84" i="20"/>
  <c r="E90" i="20" s="1"/>
  <c r="D84" i="10"/>
  <c r="E90" i="10" s="1"/>
  <c r="B99" i="10" s="1"/>
  <c r="D99" i="10" s="1"/>
  <c r="E41" i="15" l="1"/>
  <c r="D41" i="15" l="1"/>
  <c r="D40" i="15" s="1"/>
  <c r="F41" i="15"/>
  <c r="D45" i="15" l="1"/>
  <c r="F43" i="15" l="1"/>
  <c r="F40" i="15" l="1"/>
  <c r="B95" i="20"/>
  <c r="G43" i="15"/>
  <c r="B95" i="17"/>
  <c r="D95" i="17" l="1"/>
  <c r="B99" i="17"/>
  <c r="D99" i="17" s="1"/>
  <c r="D95" i="20"/>
  <c r="B99" i="20"/>
  <c r="D99" i="20" s="1"/>
  <c r="F45" i="15" l="1"/>
  <c r="E43" i="15" l="1"/>
  <c r="H43" i="15" l="1"/>
  <c r="E40" i="15"/>
  <c r="E45" i="15" l="1"/>
  <c r="G41" i="15" l="1"/>
  <c r="G40" i="15" l="1"/>
  <c r="H41" i="15"/>
  <c r="H40" i="15" s="1"/>
  <c r="G45" i="15" l="1"/>
  <c r="H45" i="15" s="1"/>
</calcChain>
</file>

<file path=xl/sharedStrings.xml><?xml version="1.0" encoding="utf-8"?>
<sst xmlns="http://schemas.openxmlformats.org/spreadsheetml/2006/main" count="1216" uniqueCount="364">
  <si>
    <t xml:space="preserve"> </t>
  </si>
  <si>
    <t>TOTAL</t>
  </si>
  <si>
    <t>Logbaba</t>
  </si>
  <si>
    <t>GPL</t>
  </si>
  <si>
    <t>en Millions USD</t>
  </si>
  <si>
    <t>TABLEAU DES AUTRES ENGAGEMENTS</t>
  </si>
  <si>
    <t>LIBELLE</t>
  </si>
  <si>
    <t>JANVIER</t>
  </si>
  <si>
    <t>FEVRIER</t>
  </si>
  <si>
    <t>MARS</t>
  </si>
  <si>
    <t>(A) TOTAL  DEPENSES FCFA</t>
  </si>
  <si>
    <t>TX  change (B)</t>
  </si>
  <si>
    <t>TOTAL DEPENSES USD (C)=(A/B)</t>
  </si>
  <si>
    <t>OBSERVATIONS</t>
  </si>
  <si>
    <t>PROJETS GAZIERS</t>
  </si>
  <si>
    <t>FRAIS INSPECTION (HYDRAC)</t>
  </si>
  <si>
    <t>STOCK SECURITE (SCDP)</t>
  </si>
  <si>
    <t>PIPE (CAPECE+CPSP+COCIP)</t>
  </si>
  <si>
    <t>APPA</t>
  </si>
  <si>
    <t>SECURISATION DES OPERATIONS PETROLIERES</t>
  </si>
  <si>
    <t>Autre charges</t>
  </si>
  <si>
    <t xml:space="preserve">TOTAL I </t>
  </si>
  <si>
    <t>AUTRES CHARGES</t>
  </si>
  <si>
    <t>SONARA</t>
  </si>
  <si>
    <t>ACHAT PRODUITS PETROLIERS</t>
  </si>
  <si>
    <t>Assurances Offshore</t>
  </si>
  <si>
    <t xml:space="preserve">Promotion Domaine Minier/Sismique/Explo bassins </t>
  </si>
  <si>
    <t>Codification Droit Pétrolier (CDPC)</t>
  </si>
  <si>
    <t>Centre Information Pétrolière (CIP)</t>
  </si>
  <si>
    <t>Audit</t>
  </si>
  <si>
    <t>Rembt autres emprunts+Caution opérations commerciales</t>
  </si>
  <si>
    <t>Taxe/Frais financiers/Commissions bancaires</t>
  </si>
  <si>
    <t>Dépenses Fiscales</t>
  </si>
  <si>
    <t>Reuters/Platts</t>
  </si>
  <si>
    <t>Acquisitions/Equipements Informatiques</t>
  </si>
  <si>
    <t>Frais de représentation</t>
  </si>
  <si>
    <t>Déplacements</t>
  </si>
  <si>
    <t>Frais de missions</t>
  </si>
  <si>
    <t>Honoraires (Avocats, CAC et autres Conseils)</t>
  </si>
  <si>
    <t>Formations</t>
  </si>
  <si>
    <t>Indemnités/Primes</t>
  </si>
  <si>
    <t>Autres dépenses diverses</t>
  </si>
  <si>
    <t>PROVISIONS Remise en Etat des Sites(12 100$/4)</t>
  </si>
  <si>
    <t>Imprévus</t>
  </si>
  <si>
    <t xml:space="preserve">TOTAL II </t>
  </si>
  <si>
    <t>TOTAL I + II</t>
  </si>
  <si>
    <t>RECAPITULATIF DU TABLEAU DES OPERATIONS PETROLIERES</t>
  </si>
  <si>
    <t xml:space="preserve">PRODUCTION </t>
  </si>
  <si>
    <t xml:space="preserve"> PART ETAT </t>
  </si>
  <si>
    <t>Opérateurs</t>
  </si>
  <si>
    <t>Associations</t>
  </si>
  <si>
    <t>Quantités</t>
  </si>
  <si>
    <r>
      <t xml:space="preserve">Pétrôle Brut             </t>
    </r>
    <r>
      <rPr>
        <sz val="10"/>
        <color theme="1"/>
        <rFont val="Rockwell"/>
        <family val="1"/>
      </rPr>
      <t>en millions de bls</t>
    </r>
  </si>
  <si>
    <r>
      <t xml:space="preserve">Gaz                   </t>
    </r>
    <r>
      <rPr>
        <sz val="10"/>
        <color theme="1"/>
        <rFont val="Rockwell"/>
        <family val="1"/>
      </rPr>
      <t xml:space="preserve"> en Milliards de SCF</t>
    </r>
  </si>
  <si>
    <r>
      <t xml:space="preserve">GPL                                 </t>
    </r>
    <r>
      <rPr>
        <sz val="10"/>
        <color theme="1"/>
        <rFont val="Rockwell"/>
        <family val="1"/>
      </rPr>
      <t xml:space="preserve">en Milliers de tonnes </t>
    </r>
  </si>
  <si>
    <t>PERENCO Rio del Rey</t>
  </si>
  <si>
    <t>Rio del Rey</t>
  </si>
  <si>
    <t>Dissoni</t>
  </si>
  <si>
    <t>Bolongo</t>
  </si>
  <si>
    <t>ADDAX Petroleum CC</t>
  </si>
  <si>
    <t>Lokélé</t>
  </si>
  <si>
    <t>ADDAX Petroleum CL</t>
  </si>
  <si>
    <t>Iroko</t>
  </si>
  <si>
    <t>PERENCO Cameroon</t>
  </si>
  <si>
    <t>Moudi</t>
  </si>
  <si>
    <t>Ebomé</t>
  </si>
  <si>
    <t>Moabi</t>
  </si>
  <si>
    <t>Sanaga Sud</t>
  </si>
  <si>
    <t>Gaz du Cameroun</t>
  </si>
  <si>
    <t>SNH</t>
  </si>
  <si>
    <t>Mvia</t>
  </si>
  <si>
    <t xml:space="preserve">PART ASSOCIES </t>
  </si>
  <si>
    <r>
      <rPr>
        <sz val="14"/>
        <color theme="1"/>
        <rFont val="Rockwell"/>
        <family val="1"/>
      </rPr>
      <t xml:space="preserve">Pétrôle Brut  </t>
    </r>
    <r>
      <rPr>
        <sz val="13"/>
        <color theme="1"/>
        <rFont val="Rockwell"/>
        <family val="1"/>
      </rPr>
      <t xml:space="preserve">           </t>
    </r>
    <r>
      <rPr>
        <sz val="10"/>
        <color theme="1"/>
        <rFont val="Rockwell"/>
        <family val="1"/>
      </rPr>
      <t>en millions de bls</t>
    </r>
  </si>
  <si>
    <r>
      <rPr>
        <sz val="14"/>
        <color theme="1"/>
        <rFont val="Rockwell"/>
        <family val="1"/>
      </rPr>
      <t>Gaz</t>
    </r>
    <r>
      <rPr>
        <sz val="12"/>
        <color theme="1"/>
        <rFont val="Rockwell"/>
        <family val="1"/>
      </rPr>
      <t xml:space="preserve">                         </t>
    </r>
    <r>
      <rPr>
        <sz val="10"/>
        <color theme="1"/>
        <rFont val="Rockwell"/>
        <family val="1"/>
      </rPr>
      <t>en Milliards de Scft</t>
    </r>
  </si>
  <si>
    <r>
      <rPr>
        <sz val="14"/>
        <color theme="1"/>
        <rFont val="Rockwell"/>
        <family val="1"/>
      </rPr>
      <t>GPL</t>
    </r>
    <r>
      <rPr>
        <sz val="12"/>
        <color theme="1"/>
        <rFont val="Rockwell"/>
        <family val="1"/>
      </rPr>
      <t xml:space="preserve">                                 </t>
    </r>
    <r>
      <rPr>
        <sz val="10"/>
        <color theme="1"/>
        <rFont val="Rockwell"/>
        <family val="1"/>
      </rPr>
      <t xml:space="preserve">en Milliers de tonnes </t>
    </r>
  </si>
  <si>
    <t>COMMERCIALISATION</t>
  </si>
  <si>
    <t>PART ETAT</t>
  </si>
  <si>
    <t>HUILE</t>
  </si>
  <si>
    <r>
      <t xml:space="preserve">Quantités                               </t>
    </r>
    <r>
      <rPr>
        <sz val="10"/>
        <color theme="1"/>
        <rFont val="Rockwell"/>
        <family val="1"/>
      </rPr>
      <t>(millions de bbls)</t>
    </r>
  </si>
  <si>
    <r>
      <rPr>
        <sz val="12"/>
        <color theme="1"/>
        <rFont val="Rockwell"/>
        <family val="1"/>
      </rPr>
      <t xml:space="preserve">Prix Officiel moyen       </t>
    </r>
    <r>
      <rPr>
        <sz val="14"/>
        <color theme="1"/>
        <rFont val="Rockwell"/>
        <family val="1"/>
      </rPr>
      <t xml:space="preserve">    </t>
    </r>
    <r>
      <rPr>
        <sz val="10"/>
        <color theme="1"/>
        <rFont val="Rockwell"/>
        <family val="1"/>
      </rPr>
      <t>(USD/Bbl)</t>
    </r>
  </si>
  <si>
    <r>
      <t xml:space="preserve">Valeur                     </t>
    </r>
    <r>
      <rPr>
        <sz val="10"/>
        <color theme="1"/>
        <rFont val="Rockwell"/>
        <family val="1"/>
      </rPr>
      <t xml:space="preserve"> (Millions de USD)</t>
    </r>
  </si>
  <si>
    <r>
      <t>Taux de change</t>
    </r>
    <r>
      <rPr>
        <sz val="10"/>
        <color theme="1"/>
        <rFont val="Rockwell"/>
        <family val="1"/>
      </rPr>
      <t xml:space="preserve"> (USD/FCFA)</t>
    </r>
  </si>
  <si>
    <r>
      <t xml:space="preserve">Valeur               </t>
    </r>
    <r>
      <rPr>
        <sz val="10"/>
        <color theme="1"/>
        <rFont val="Rockwell"/>
        <family val="1"/>
      </rPr>
      <t>(Milliards de FCFA)</t>
    </r>
  </si>
  <si>
    <t>GAZ</t>
  </si>
  <si>
    <t>VENTES DE GAZ A ETAT</t>
  </si>
  <si>
    <r>
      <t xml:space="preserve">Quantités                               </t>
    </r>
    <r>
      <rPr>
        <sz val="10"/>
        <color theme="1"/>
        <rFont val="Rockwell"/>
        <family val="1"/>
      </rPr>
      <t>(milliards de SCF)</t>
    </r>
  </si>
  <si>
    <r>
      <t xml:space="preserve">Prix  moyen           </t>
    </r>
    <r>
      <rPr>
        <sz val="10"/>
        <color theme="1"/>
        <rFont val="Rockwell"/>
        <family val="1"/>
      </rPr>
      <t>(FCFA/MSCF)</t>
    </r>
  </si>
  <si>
    <r>
      <t xml:space="preserve">Valeur                      </t>
    </r>
    <r>
      <rPr>
        <sz val="10"/>
        <color theme="1"/>
        <rFont val="Rockwell"/>
        <family val="1"/>
      </rPr>
      <t>(milliards FCFA)</t>
    </r>
  </si>
  <si>
    <r>
      <t xml:space="preserve">Taux de change </t>
    </r>
    <r>
      <rPr>
        <sz val="10"/>
        <color theme="1"/>
        <rFont val="Rockwell"/>
        <family val="1"/>
      </rPr>
      <t>(USD/FCFA)</t>
    </r>
  </si>
  <si>
    <r>
      <t xml:space="preserve">Valeur               </t>
    </r>
    <r>
      <rPr>
        <sz val="10"/>
        <color theme="1"/>
        <rFont val="Rockwell"/>
        <family val="1"/>
      </rPr>
      <t>(Millions USD)</t>
    </r>
  </si>
  <si>
    <t>VENTES DE GAZ A KPDC</t>
  </si>
  <si>
    <t>Quantités                               (milliards de SCF)</t>
  </si>
  <si>
    <r>
      <t xml:space="preserve">Valeur                    </t>
    </r>
    <r>
      <rPr>
        <sz val="10"/>
        <color theme="1"/>
        <rFont val="Rockwell"/>
        <family val="1"/>
      </rPr>
      <t xml:space="preserve">  (milliards FCFA)</t>
    </r>
  </si>
  <si>
    <t>VENTES DE GAZ A GAZPROM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</si>
  <si>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(milliards de SCF)</t>
    </r>
  </si>
  <si>
    <r>
      <t xml:space="preserve">Prix  moyen           </t>
    </r>
    <r>
      <rPr>
        <sz val="10"/>
        <color theme="1"/>
        <rFont val="Rockwell"/>
        <family val="1"/>
      </rPr>
      <t>(USD/MSCF)</t>
    </r>
  </si>
  <si>
    <r>
      <t xml:space="preserve">Valeur              </t>
    </r>
    <r>
      <rPr>
        <sz val="10"/>
        <color theme="1"/>
        <rFont val="Rockwell"/>
        <family val="1"/>
      </rPr>
      <t xml:space="preserve"> (Millions USD)</t>
    </r>
  </si>
  <si>
    <t>VENTES DE GPL A ETAT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</si>
  <si>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(milliers de TM)</t>
    </r>
  </si>
  <si>
    <r>
      <t xml:space="preserve">Prix  moyen           </t>
    </r>
    <r>
      <rPr>
        <sz val="10"/>
        <color theme="1"/>
        <rFont val="Rockwell"/>
        <family val="1"/>
      </rPr>
      <t>(FCFA/TM)</t>
    </r>
  </si>
  <si>
    <t>VENTES DE GPL</t>
  </si>
  <si>
    <t>PART ASSOCIES</t>
  </si>
  <si>
    <r>
      <rPr>
        <sz val="12"/>
        <color theme="1"/>
        <rFont val="Rockwell"/>
        <family val="1"/>
      </rPr>
      <t xml:space="preserve">Prix Officiel moyen </t>
    </r>
    <r>
      <rPr>
        <sz val="14"/>
        <color theme="1"/>
        <rFont val="Rockwell"/>
        <family val="1"/>
      </rPr>
      <t xml:space="preserve">          </t>
    </r>
    <r>
      <rPr>
        <sz val="10"/>
        <color theme="1"/>
        <rFont val="Rockwell"/>
        <family val="1"/>
      </rPr>
      <t>(USD/Bbl)</t>
    </r>
  </si>
  <si>
    <t>COUTS</t>
  </si>
  <si>
    <r>
      <rPr>
        <b/>
        <sz val="14"/>
        <color theme="1"/>
        <rFont val="Rockwell"/>
        <family val="1"/>
      </rPr>
      <t>Dépenses Associatives / Quote-Part ETAT</t>
    </r>
    <r>
      <rPr>
        <sz val="14"/>
        <color theme="1"/>
        <rFont val="Rockwell"/>
        <family val="1"/>
      </rPr>
      <t xml:space="preserve">                   </t>
    </r>
    <r>
      <rPr>
        <sz val="10"/>
        <color theme="1"/>
        <rFont val="Rockwell"/>
        <family val="1"/>
      </rPr>
      <t xml:space="preserve"> (en millions de USD)</t>
    </r>
  </si>
  <si>
    <t>Dissoni Nord</t>
  </si>
  <si>
    <t>BOLONGO</t>
  </si>
  <si>
    <t>en Milliards de FCFA</t>
  </si>
  <si>
    <t xml:space="preserve">Engagements gaziers ETAT </t>
  </si>
  <si>
    <t xml:space="preserve">Autres engagements ETAT </t>
  </si>
  <si>
    <t xml:space="preserve">Solde Transférable           </t>
  </si>
  <si>
    <t>I-1 PART SNH ETAT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</si>
  <si>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</si>
  <si>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</si>
  <si>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</si>
  <si>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</si>
  <si>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</si>
  <si>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</si>
  <si>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</si>
  <si>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</si>
  <si>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</si>
  <si>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</si>
  <si>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</si>
  <si>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</si>
  <si>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</si>
  <si>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</si>
  <si>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</si>
  <si>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</si>
  <si>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</si>
  <si>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ADDAX</t>
  </si>
  <si>
    <t>LOKELE</t>
  </si>
  <si>
    <t>IROKO</t>
  </si>
  <si>
    <t>MOUDI</t>
  </si>
  <si>
    <t>EBOME</t>
  </si>
  <si>
    <t>MOABI</t>
  </si>
  <si>
    <t>SANAGA SUD</t>
  </si>
  <si>
    <t>GAZ DU CAMEROUN</t>
  </si>
  <si>
    <t>LOGBABA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</si>
  <si>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</si>
  <si>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</si>
  <si>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</si>
  <si>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</si>
  <si>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</si>
  <si>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</si>
  <si>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</si>
  <si>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</si>
  <si>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</si>
  <si>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</si>
  <si>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</si>
  <si>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</si>
  <si>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</si>
  <si>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</si>
  <si>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</si>
  <si>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</si>
  <si>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</si>
  <si>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</si>
  <si>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</si>
  <si>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</si>
  <si>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</si>
  <si>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</si>
  <si>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</si>
  <si>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</si>
  <si>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</si>
  <si>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</si>
  <si>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</si>
  <si>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</si>
  <si>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</si>
  <si>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</si>
  <si>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</si>
  <si>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</si>
  <si>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</si>
  <si>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</si>
  <si>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</si>
  <si>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</si>
  <si>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</si>
  <si>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</si>
  <si>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</si>
  <si>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</si>
  <si>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</si>
  <si>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</si>
  <si>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</si>
  <si>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</si>
  <si>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</si>
  <si>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</si>
  <si>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</si>
  <si>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</si>
  <si>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</si>
  <si>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</si>
  <si>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</si>
  <si>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(Quote-part SNH )</t>
  </si>
  <si>
    <t>(millions de dollars US/ milliards de FCFA)</t>
  </si>
  <si>
    <t>RIO DEL REY+MARG</t>
  </si>
  <si>
    <t>LOKELE+MWM+ACCORDS 90</t>
  </si>
  <si>
    <t xml:space="preserve">EBOME </t>
  </si>
  <si>
    <t>DISSONO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</si>
  <si>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</si>
  <si>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</si>
  <si>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</si>
  <si>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</si>
  <si>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(milliards de FCFA)</t>
  </si>
  <si>
    <t xml:space="preserve">Montants </t>
  </si>
  <si>
    <t>Montants</t>
  </si>
  <si>
    <t>DISSONI NORD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</si>
  <si>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</si>
  <si>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</si>
  <si>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</si>
  <si>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</si>
  <si>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</si>
  <si>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</si>
  <si>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</si>
  <si>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</si>
  <si>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</si>
  <si>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</si>
  <si>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</si>
  <si>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</si>
  <si>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</si>
  <si>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</si>
  <si>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</si>
  <si>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</si>
  <si>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</si>
  <si>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</si>
  <si>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</si>
  <si>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</si>
  <si>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</si>
  <si>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</si>
  <si>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</si>
  <si>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</si>
  <si>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</si>
  <si>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</si>
  <si>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</si>
  <si>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</si>
  <si>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</si>
  <si>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</si>
  <si>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</si>
  <si>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</si>
  <si>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</si>
  <si>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</si>
  <si>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</si>
  <si>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</si>
  <si>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</si>
  <si>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</si>
  <si>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</si>
  <si>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</si>
  <si>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</si>
  <si>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</si>
  <si>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</si>
  <si>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</si>
  <si>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</si>
  <si>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</si>
  <si>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</si>
  <si>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</si>
  <si>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</si>
  <si>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</si>
  <si>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</si>
  <si>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</si>
  <si>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</si>
  <si>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</si>
  <si>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</si>
  <si>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</si>
  <si>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</si>
  <si>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</si>
  <si>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</si>
  <si>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</si>
  <si>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</si>
  <si>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</si>
  <si>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( SNH's Share In millions of US dollars)</t>
  </si>
  <si>
    <t xml:space="preserve">1-  ASSOCIATIVE EXPENDITURE </t>
  </si>
  <si>
    <t>( millions of US dollars/ billions of CFAF)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</si>
  <si>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</si>
  <si>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</si>
  <si>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</si>
  <si>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</si>
  <si>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</si>
  <si>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</si>
  <si>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</si>
  <si>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</si>
  <si>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</si>
  <si>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</si>
  <si>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Autres recettes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</si>
  <si>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</si>
  <si>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 xml:space="preserve">IV-1 DEPENSES ASSOCIATIVES </t>
  </si>
  <si>
    <t xml:space="preserve">IV-2 ENGAGEMENTS GAZIERS </t>
  </si>
  <si>
    <t xml:space="preserve">IV-3 AUTRES ENGAGEMENTS 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</si>
  <si>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</si>
  <si>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>DU 2e TRIMESTRE 2021</t>
  </si>
  <si>
    <t>TRANSMISSION DES DONNEES</t>
  </si>
  <si>
    <t>1er trimestre</t>
  </si>
  <si>
    <t>2e trimestre</t>
  </si>
  <si>
    <t>3e trimestre</t>
  </si>
  <si>
    <t>4e trimestre</t>
  </si>
  <si>
    <t>PRODUCTION VENDUE</t>
  </si>
  <si>
    <r>
      <t>Production vendue d'huile</t>
    </r>
    <r>
      <rPr>
        <sz val="8"/>
        <color theme="1"/>
        <rFont val="Rockwell"/>
        <family val="1"/>
      </rPr>
      <t xml:space="preserve"> (millions de barils)</t>
    </r>
  </si>
  <si>
    <t>Part Etat</t>
  </si>
  <si>
    <t>Part Associés</t>
  </si>
  <si>
    <r>
      <t>Production vendue à l'Etat de Gaz Naturel</t>
    </r>
    <r>
      <rPr>
        <sz val="8"/>
        <color theme="1"/>
        <rFont val="Rockwell"/>
        <family val="1"/>
      </rPr>
      <t xml:space="preserve"> (milliards de scf)</t>
    </r>
  </si>
  <si>
    <r>
      <t>Production vendue à KPDC de Gaz Naturel</t>
    </r>
    <r>
      <rPr>
        <sz val="8"/>
        <color theme="1"/>
        <rFont val="Rockwell"/>
        <family val="1"/>
      </rPr>
      <t xml:space="preserve"> (milliards de SCF)</t>
    </r>
  </si>
  <si>
    <r>
      <t xml:space="preserve">Production vendue de GNL </t>
    </r>
    <r>
      <rPr>
        <sz val="8"/>
        <color theme="1"/>
        <rFont val="Rockwell"/>
        <family val="1"/>
      </rPr>
      <t>(milliers de SCF)</t>
    </r>
  </si>
  <si>
    <r>
      <t xml:space="preserve">Production vendue à l'Etat de GPL </t>
    </r>
    <r>
      <rPr>
        <sz val="8"/>
        <color theme="1"/>
        <rFont val="Rockwell"/>
        <family val="1"/>
      </rPr>
      <t>(milliers de TM)</t>
    </r>
  </si>
  <si>
    <r>
      <t xml:space="preserve">Production vendue de GPL </t>
    </r>
    <r>
      <rPr>
        <sz val="8"/>
        <color theme="1"/>
        <rFont val="Rockwell"/>
        <family val="1"/>
      </rPr>
      <t>(milliers de TM)</t>
    </r>
  </si>
  <si>
    <r>
      <t xml:space="preserve">AUTRES RECETTES </t>
    </r>
    <r>
      <rPr>
        <b/>
        <sz val="8"/>
        <color theme="1"/>
        <rFont val="Rockwell"/>
        <family val="1"/>
      </rPr>
      <t>(en millions de dollars US)</t>
    </r>
  </si>
  <si>
    <t>PRIX DE VENTE</t>
  </si>
  <si>
    <r>
      <t xml:space="preserve">Prix de l'huile </t>
    </r>
    <r>
      <rPr>
        <sz val="8"/>
        <color theme="1"/>
        <rFont val="Rockwell"/>
        <family val="1"/>
      </rPr>
      <t>(dollars/barils)</t>
    </r>
  </si>
  <si>
    <r>
      <t>Prix du Gaz Naturel vendu à l'Etat</t>
    </r>
    <r>
      <rPr>
        <sz val="8"/>
        <color theme="1"/>
        <rFont val="Rockwell"/>
        <family val="1"/>
      </rPr>
      <t xml:space="preserve"> (xaf/mscf)</t>
    </r>
  </si>
  <si>
    <r>
      <t xml:space="preserve">Prix du Gaz Naturel vendu à KPDC </t>
    </r>
    <r>
      <rPr>
        <sz val="8"/>
        <color theme="1"/>
        <rFont val="Rockwell"/>
        <family val="1"/>
      </rPr>
      <t>(xaf/mscf)</t>
    </r>
  </si>
  <si>
    <r>
      <t xml:space="preserve">Prix du GNL </t>
    </r>
    <r>
      <rPr>
        <sz val="8"/>
        <color theme="1"/>
        <rFont val="Rockwell"/>
        <family val="1"/>
      </rPr>
      <t>(usd/milliers de SCF)</t>
    </r>
  </si>
  <si>
    <r>
      <t xml:space="preserve">Prix du GPL vendu à l'Etat </t>
    </r>
    <r>
      <rPr>
        <sz val="8"/>
        <color theme="1"/>
        <rFont val="Rockwell"/>
        <family val="1"/>
      </rPr>
      <t>(xaf/TM)</t>
    </r>
  </si>
  <si>
    <r>
      <t xml:space="preserve">Prix du GPL vendu aux Opérateurs </t>
    </r>
    <r>
      <rPr>
        <sz val="8"/>
        <color theme="1"/>
        <rFont val="Rockwell"/>
        <family val="1"/>
      </rPr>
      <t>(xaf/TM)</t>
    </r>
  </si>
  <si>
    <t>TAUX DE CHANGE</t>
  </si>
  <si>
    <t>USD/FCFA</t>
  </si>
  <si>
    <r>
      <t>ENGAGEMENTS</t>
    </r>
    <r>
      <rPr>
        <b/>
        <sz val="8"/>
        <color theme="1"/>
        <rFont val="Rockwell"/>
        <family val="1"/>
      </rPr>
      <t xml:space="preserve"> (en millions de dollars US)</t>
    </r>
  </si>
  <si>
    <t>Engagements pétroliers</t>
  </si>
  <si>
    <t>Engagements gaziers</t>
  </si>
  <si>
    <t>Autres engagements</t>
  </si>
  <si>
    <r>
      <t xml:space="preserve">SOLDE TRANSFERABLE </t>
    </r>
    <r>
      <rPr>
        <b/>
        <sz val="8"/>
        <color theme="1"/>
        <rFont val="Rockwell"/>
        <family val="1"/>
      </rPr>
      <t>(en milliards de FCFA)</t>
    </r>
  </si>
  <si>
    <t>Solde transféré</t>
  </si>
  <si>
    <t>Intervention Directe</t>
  </si>
  <si>
    <t>JUILLET</t>
  </si>
  <si>
    <t>AOÛT</t>
  </si>
  <si>
    <t>SEPTEMBRE</t>
  </si>
  <si>
    <t>Octobre</t>
  </si>
  <si>
    <t>Novembre</t>
  </si>
  <si>
    <t>Décembre</t>
  </si>
  <si>
    <t xml:space="preserve">TOTAL GENERAL </t>
  </si>
  <si>
    <t>TOTAL AUTRES CHARGES</t>
  </si>
  <si>
    <t>DU 4e TRIMESTRE 2021</t>
  </si>
  <si>
    <t>OCTOBRE</t>
  </si>
  <si>
    <t>NOVEMBRE</t>
  </si>
  <si>
    <t>DECEMBRE</t>
  </si>
  <si>
    <t>PROVISIONS Remise en Etat des Sites</t>
  </si>
  <si>
    <t>DU 1er TRIMESTRE 2022</t>
  </si>
  <si>
    <t xml:space="preserve">2 GAZ ENGAGEMENTS </t>
  </si>
  <si>
    <t xml:space="preserve">3 OTHER ENGAGEMENTS </t>
  </si>
  <si>
    <t>,</t>
  </si>
  <si>
    <t>II-5 REVENUS NON ENCAISSES DE KPDC</t>
  </si>
  <si>
    <t>II-5 UNCOLLECTED INCOME EXPECTED FROM KPDC</t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</si>
  <si>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</si>
  <si>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</si>
  <si>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</si>
  <si>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</si>
  <si>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t>Exchange rate</t>
  </si>
  <si>
    <t>Value (billions of CFAF)</t>
  </si>
  <si>
    <r>
      <rPr>
        <b/>
        <sz val="14"/>
        <rFont val="Rockwell"/>
        <family val="1"/>
      </rPr>
      <t xml:space="preserve">Value </t>
    </r>
    <r>
      <rPr>
        <b/>
        <sz val="11"/>
        <rFont val="Rockwell"/>
        <family val="1"/>
      </rPr>
      <t xml:space="preserve">(millions of USD)   </t>
    </r>
    <r>
      <rPr>
        <b/>
        <sz val="14"/>
        <rFont val="Rockwell"/>
        <family val="1"/>
      </rPr>
      <t xml:space="preserve"> </t>
    </r>
    <r>
      <rPr>
        <b/>
        <sz val="10"/>
        <rFont val="Rockwell"/>
        <family val="1"/>
      </rPr>
      <t xml:space="preserve">               </t>
    </r>
  </si>
  <si>
    <t xml:space="preserve">  1 - VENTE DE GAZ KPDC A ETAT </t>
  </si>
  <si>
    <t>I- PRODUCTION ANNEE 2024</t>
  </si>
  <si>
    <t>II- COMMERCIALISATION PART ETAT ANNEE 2024</t>
  </si>
  <si>
    <t>III- COMMERCIALISATION PART ASSOCIES ANNEE 2024</t>
  </si>
  <si>
    <t>IV- DEPENSES TOTALES ANNEE 2024</t>
  </si>
  <si>
    <t>V- SOLDE TRANSFERABLE ANNEE 2024</t>
  </si>
  <si>
    <t>I- PRODUCTION YEAR 2024</t>
  </si>
  <si>
    <t>II- MARKETING STATE SHARE YEAR 2024</t>
  </si>
  <si>
    <t>III- MARKETING ASSOCIATE'S SHARE YEAR 2024</t>
  </si>
  <si>
    <t>IV-  TOTAL  EXPENDITURE YEAR 2024</t>
  </si>
  <si>
    <t>V-TRANSFERABLE BALANCE YEAR 2024</t>
  </si>
  <si>
    <t>**</t>
  </si>
  <si>
    <t>**cours moyen pondéré des 2 premiers trimestres</t>
  </si>
  <si>
    <t>II-4  AUTRES RECETTES*</t>
  </si>
  <si>
    <t>* la rubrique autre recette intègre le Profit-Gaz encaissé pour le compte de l'Etat</t>
  </si>
  <si>
    <t>* Other revenue includes Profit-Gaz collected on behalf of the State.</t>
  </si>
  <si>
    <t>II-4  OTHER INCOMES*</t>
  </si>
  <si>
    <t>**weighted average share price for the first 2 quarters</t>
  </si>
  <si>
    <t>2 - GAS SALES TO KPDC BY THE STATE</t>
  </si>
  <si>
    <t xml:space="preserve">  1 - GAS SALES TO THE STATE FOR KPDC </t>
  </si>
  <si>
    <t>1 - LPG GAS SALES TO THE STATE</t>
  </si>
  <si>
    <t>*commas are used instead of full stops due to software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</si>
</sst>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#,##0.000_);\(#,##0.000\)"/>
    <numFmt numFmtId="166" formatCode="0.000"/>
    <numFmt numFmtId="167" formatCode="_-* #,##0.00\ _F_-;\-* #,##0.00\ _F_-;_-* &quot;-&quot;??\ _F_-;_-@_-"/>
    <numFmt numFmtId="168" formatCode="#,##0.000"/>
    <numFmt numFmtId="169" formatCode="_(* #,##0.00_);_(* \(#,##0.00\);_(* &quot;-&quot;??_);_(@_)"/>
    <numFmt numFmtId="170" formatCode="_-* #,##0.000\ _€_-;\-* #,##0.000\ _€_-;_-* &quot;-&quot;??\ _€_-;_-@_-"/>
    <numFmt numFmtId="171" formatCode="#,##0.000_ ;\-#,##0.000\ "/>
    <numFmt numFmtId="172" formatCode="#,##0.0000"/>
    <numFmt numFmtId="173" formatCode="_-* #,##0.000\ _€_-;\-* #,##0.000\ _€_-;_-* &quot;-&quot;???\ _€_-;_-@_-"/>
    <numFmt numFmtId="174" formatCode="_-* #,##0.000_-;\-* #,##0.000_-;_-* &quot;-&quot;??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Rockwell"/>
      <family val="1"/>
    </font>
    <font>
      <sz val="12"/>
      <name val="Rockwell"/>
      <family val="1"/>
    </font>
    <font>
      <b/>
      <i/>
      <sz val="12"/>
      <name val="Rockwell"/>
      <family val="1"/>
    </font>
    <font>
      <sz val="10"/>
      <name val="Rockwell"/>
      <family val="1"/>
    </font>
    <font>
      <b/>
      <sz val="10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11"/>
      <name val="Rockwell"/>
      <family val="1"/>
    </font>
    <font>
      <sz val="11"/>
      <name val="Rockwell"/>
      <family val="1"/>
    </font>
    <font>
      <b/>
      <sz val="9"/>
      <name val="Rockwell"/>
      <family val="1"/>
    </font>
    <font>
      <b/>
      <sz val="14"/>
      <name val="Rockwell"/>
      <family val="1"/>
    </font>
    <font>
      <b/>
      <i/>
      <sz val="10"/>
      <name val="Rockwell"/>
      <family val="1"/>
    </font>
    <font>
      <sz val="10"/>
      <name val="Berlin Sans FB"/>
      <family val="2"/>
    </font>
    <font>
      <sz val="12"/>
      <color theme="1"/>
      <name val="Rockwell"/>
      <family val="1"/>
    </font>
    <font>
      <b/>
      <sz val="16"/>
      <color theme="1"/>
      <name val="Rockwell"/>
      <family val="1"/>
    </font>
    <font>
      <b/>
      <sz val="16"/>
      <color theme="1"/>
      <name val="Berlin Sans FB"/>
      <family val="2"/>
    </font>
    <font>
      <sz val="14"/>
      <color theme="1"/>
      <name val="Berlin Sans FB"/>
      <family val="2"/>
    </font>
    <font>
      <b/>
      <sz val="14"/>
      <color theme="1"/>
      <name val="Rockwell"/>
      <family val="1"/>
    </font>
    <font>
      <b/>
      <u/>
      <sz val="14"/>
      <color theme="1"/>
      <name val="Rockwell"/>
      <family val="1"/>
    </font>
    <font>
      <sz val="13"/>
      <color theme="1"/>
      <name val="Rockwell"/>
      <family val="1"/>
    </font>
    <font>
      <b/>
      <sz val="13"/>
      <color theme="1"/>
      <name val="Berlin Sans FB"/>
      <family val="2"/>
    </font>
    <font>
      <sz val="13"/>
      <color theme="1"/>
      <name val="Berlin Sans FB"/>
      <family val="2"/>
    </font>
    <font>
      <sz val="14"/>
      <color theme="1"/>
      <name val="Rockwell"/>
      <family val="1"/>
    </font>
    <font>
      <sz val="10"/>
      <color theme="1"/>
      <name val="Rockwell"/>
      <family val="1"/>
    </font>
    <font>
      <sz val="14"/>
      <name val="Rockwell"/>
      <family val="1"/>
    </font>
    <font>
      <b/>
      <u/>
      <sz val="13"/>
      <color theme="1"/>
      <name val="Rockwell"/>
      <family val="1"/>
    </font>
    <font>
      <sz val="11"/>
      <color theme="1"/>
      <name val="Rockwell"/>
      <family val="1"/>
    </font>
    <font>
      <b/>
      <sz val="13"/>
      <color theme="1"/>
      <name val="Rockwell"/>
      <family val="1"/>
    </font>
    <font>
      <sz val="11"/>
      <color theme="1"/>
      <name val="Berlin Sans FB"/>
      <family val="2"/>
    </font>
    <font>
      <b/>
      <vertAlign val="superscript"/>
      <sz val="10"/>
      <name val="Rockwell"/>
      <family val="1"/>
    </font>
    <font>
      <b/>
      <sz val="7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i/>
      <sz val="9"/>
      <name val="Rockwell"/>
      <family val="1"/>
    </font>
    <font>
      <b/>
      <sz val="12"/>
      <color theme="0"/>
      <name val="Rockwell"/>
      <family val="1"/>
    </font>
    <font>
      <b/>
      <sz val="20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sz val="9"/>
      <color theme="1"/>
      <name val="Rockwell"/>
      <family val="1"/>
    </font>
    <font>
      <sz val="11"/>
      <color theme="0"/>
      <name val="Rockwell"/>
      <family val="1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i/>
      <sz val="12"/>
      <color theme="1"/>
      <name val="Rockwell"/>
      <family val="1"/>
    </font>
    <font>
      <b/>
      <sz val="12"/>
      <color theme="1"/>
      <name val="Rockwell"/>
      <family val="1"/>
    </font>
    <font>
      <i/>
      <sz val="11"/>
      <color theme="1"/>
      <name val="Rockwell"/>
      <family val="1"/>
    </font>
    <font>
      <b/>
      <sz val="8"/>
      <color theme="1"/>
      <name val="Rockwell"/>
      <family val="1"/>
    </font>
    <font>
      <b/>
      <sz val="13.5"/>
      <name val="Rockwell"/>
      <family val="1"/>
    </font>
    <font>
      <b/>
      <sz val="8"/>
      <name val="Rockwell"/>
      <family val="1"/>
    </font>
    <font>
      <b/>
      <u/>
      <sz val="16"/>
      <name val="Rockwell"/>
      <family val="1"/>
    </font>
    <font>
      <b/>
      <u/>
      <sz val="12"/>
      <name val="Rockwell"/>
      <family val="1"/>
    </font>
    <font>
      <i/>
      <sz val="10"/>
      <name val="Rockwell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3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5">
    <xf numFmtId="0" fontId="0" fillId="0" borderId="0" xfId="0"/>
    <xf numFmtId="0" fontId="7" fillId="0" borderId="0" xfId="2" applyFont="1"/>
    <xf numFmtId="3" fontId="7" fillId="0" borderId="0" xfId="2" applyNumberFormat="1" applyFont="1"/>
    <xf numFmtId="0" fontId="7" fillId="0" borderId="0" xfId="0" applyFont="1"/>
    <xf numFmtId="0" fontId="8" fillId="0" borderId="0" xfId="0" applyFont="1"/>
    <xf numFmtId="0" fontId="11" fillId="5" borderId="15" xfId="0" applyFont="1" applyFill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4" fontId="11" fillId="5" borderId="17" xfId="0" applyNumberFormat="1" applyFont="1" applyFill="1" applyBorder="1" applyAlignment="1">
      <alignment horizontal="center" vertical="center" wrapText="1"/>
    </xf>
    <xf numFmtId="168" fontId="11" fillId="5" borderId="18" xfId="1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3" fontId="12" fillId="2" borderId="21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168" fontId="12" fillId="2" borderId="21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7" fillId="3" borderId="0" xfId="0" applyFont="1" applyFill="1"/>
    <xf numFmtId="0" fontId="11" fillId="2" borderId="23" xfId="0" applyFont="1" applyFill="1" applyBorder="1" applyAlignment="1">
      <alignment horizontal="left" vertical="center"/>
    </xf>
    <xf numFmtId="3" fontId="12" fillId="2" borderId="24" xfId="0" applyNumberFormat="1" applyFont="1" applyFill="1" applyBorder="1" applyAlignment="1">
      <alignment horizontal="center" vertical="center"/>
    </xf>
    <xf numFmtId="4" fontId="12" fillId="2" borderId="24" xfId="0" applyNumberFormat="1" applyFont="1" applyFill="1" applyBorder="1" applyAlignment="1">
      <alignment horizontal="center" vertical="center"/>
    </xf>
    <xf numFmtId="168" fontId="12" fillId="2" borderId="24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3" borderId="0" xfId="0" applyFont="1" applyFill="1" applyBorder="1"/>
    <xf numFmtId="0" fontId="11" fillId="5" borderId="26" xfId="0" applyFont="1" applyFill="1" applyBorder="1" applyAlignment="1">
      <alignment horizontal="left" vertical="center"/>
    </xf>
    <xf numFmtId="3" fontId="11" fillId="5" borderId="27" xfId="0" applyNumberFormat="1" applyFont="1" applyFill="1" applyBorder="1" applyAlignment="1">
      <alignment horizontal="center" vertical="center"/>
    </xf>
    <xf numFmtId="166" fontId="11" fillId="5" borderId="28" xfId="0" applyNumberFormat="1" applyFont="1" applyFill="1" applyBorder="1" applyAlignment="1" applyProtection="1">
      <alignment horizontal="center" vertical="center" shrinkToFit="1"/>
    </xf>
    <xf numFmtId="168" fontId="11" fillId="5" borderId="2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4" fontId="12" fillId="0" borderId="33" xfId="0" applyNumberFormat="1" applyFont="1" applyFill="1" applyBorder="1" applyAlignment="1">
      <alignment horizontal="center" vertical="center"/>
    </xf>
    <xf numFmtId="168" fontId="11" fillId="0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/>
    <xf numFmtId="0" fontId="12" fillId="3" borderId="30" xfId="0" applyFont="1" applyFill="1" applyBorder="1" applyAlignment="1">
      <alignment horizontal="left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168" fontId="12" fillId="0" borderId="34" xfId="1" applyNumberFormat="1" applyFont="1" applyFill="1" applyBorder="1" applyAlignment="1">
      <alignment horizontal="center" vertical="center"/>
    </xf>
    <xf numFmtId="0" fontId="7" fillId="3" borderId="33" xfId="0" applyFont="1" applyFill="1" applyBorder="1"/>
    <xf numFmtId="0" fontId="12" fillId="0" borderId="30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3" fontId="12" fillId="3" borderId="32" xfId="0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168" fontId="12" fillId="3" borderId="34" xfId="1" applyNumberFormat="1" applyFont="1" applyFill="1" applyBorder="1" applyAlignment="1">
      <alignment horizontal="center" vertical="center"/>
    </xf>
    <xf numFmtId="0" fontId="7" fillId="3" borderId="37" xfId="0" applyFont="1" applyFill="1" applyBorder="1"/>
    <xf numFmtId="0" fontId="12" fillId="3" borderId="36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7" fillId="3" borderId="35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/>
    <xf numFmtId="0" fontId="12" fillId="0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1" fillId="5" borderId="30" xfId="0" applyFont="1" applyFill="1" applyBorder="1" applyAlignment="1">
      <alignment vertical="center"/>
    </xf>
    <xf numFmtId="3" fontId="11" fillId="5" borderId="32" xfId="0" applyNumberFormat="1" applyFont="1" applyFill="1" applyBorder="1" applyAlignment="1">
      <alignment horizontal="center" vertical="center"/>
    </xf>
    <xf numFmtId="166" fontId="11" fillId="5" borderId="38" xfId="0" applyNumberFormat="1" applyFont="1" applyFill="1" applyBorder="1" applyAlignment="1" applyProtection="1">
      <alignment horizontal="center" vertical="center" shrinkToFit="1"/>
    </xf>
    <xf numFmtId="168" fontId="11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3" fontId="11" fillId="6" borderId="40" xfId="0" applyNumberFormat="1" applyFont="1" applyFill="1" applyBorder="1" applyAlignment="1">
      <alignment horizontal="center" vertical="center"/>
    </xf>
    <xf numFmtId="4" fontId="12" fillId="6" borderId="41" xfId="0" applyNumberFormat="1" applyFont="1" applyFill="1" applyBorder="1" applyAlignment="1">
      <alignment horizontal="center" vertical="center"/>
    </xf>
    <xf numFmtId="168" fontId="11" fillId="6" borderId="4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168" fontId="8" fillId="3" borderId="0" xfId="0" applyNumberFormat="1" applyFont="1" applyFill="1"/>
    <xf numFmtId="0" fontId="8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0" fontId="20" fillId="0" borderId="0" xfId="3" applyFont="1"/>
    <xf numFmtId="0" fontId="21" fillId="7" borderId="14" xfId="3" applyFont="1" applyFill="1" applyBorder="1" applyAlignment="1"/>
    <xf numFmtId="0" fontId="23" fillId="0" borderId="0" xfId="3" applyFont="1"/>
    <xf numFmtId="0" fontId="24" fillId="0" borderId="0" xfId="3" applyFont="1" applyAlignment="1">
      <alignment horizontal="center"/>
    </xf>
    <xf numFmtId="0" fontId="25" fillId="0" borderId="0" xfId="3" applyFont="1"/>
    <xf numFmtId="0" fontId="26" fillId="8" borderId="51" xfId="3" applyFont="1" applyFill="1" applyBorder="1" applyAlignment="1">
      <alignment horizontal="center" vertical="center" wrapText="1"/>
    </xf>
    <xf numFmtId="0" fontId="26" fillId="0" borderId="53" xfId="3" applyFont="1" applyBorder="1" applyAlignment="1">
      <alignment horizontal="center"/>
    </xf>
    <xf numFmtId="166" fontId="28" fillId="0" borderId="5" xfId="2" applyNumberFormat="1" applyFont="1" applyBorder="1" applyAlignment="1" applyProtection="1">
      <alignment horizontal="center" shrinkToFit="1"/>
    </xf>
    <xf numFmtId="170" fontId="26" fillId="9" borderId="53" xfId="4" applyNumberFormat="1" applyFont="1" applyFill="1" applyBorder="1"/>
    <xf numFmtId="170" fontId="26" fillId="9" borderId="54" xfId="4" applyNumberFormat="1" applyFont="1" applyFill="1" applyBorder="1"/>
    <xf numFmtId="0" fontId="26" fillId="0" borderId="56" xfId="3" applyFont="1" applyBorder="1" applyAlignment="1">
      <alignment horizontal="center"/>
    </xf>
    <xf numFmtId="166" fontId="28" fillId="0" borderId="8" xfId="2" applyNumberFormat="1" applyFont="1" applyBorder="1" applyAlignment="1" applyProtection="1">
      <alignment horizontal="center" shrinkToFit="1"/>
    </xf>
    <xf numFmtId="170" fontId="26" fillId="9" borderId="56" xfId="4" applyNumberFormat="1" applyFont="1" applyFill="1" applyBorder="1"/>
    <xf numFmtId="170" fontId="26" fillId="9" borderId="57" xfId="4" applyNumberFormat="1" applyFont="1" applyFill="1" applyBorder="1"/>
    <xf numFmtId="0" fontId="26" fillId="0" borderId="58" xfId="3" applyFont="1" applyBorder="1" applyAlignment="1">
      <alignment horizontal="center"/>
    </xf>
    <xf numFmtId="166" fontId="28" fillId="0" borderId="59" xfId="2" applyNumberFormat="1" applyFont="1" applyBorder="1" applyAlignment="1" applyProtection="1">
      <alignment horizontal="center" shrinkToFit="1"/>
    </xf>
    <xf numFmtId="170" fontId="26" fillId="9" borderId="58" xfId="4" applyNumberFormat="1" applyFont="1" applyFill="1" applyBorder="1"/>
    <xf numFmtId="170" fontId="26" fillId="9" borderId="60" xfId="4" applyNumberFormat="1" applyFont="1" applyFill="1" applyBorder="1"/>
    <xf numFmtId="0" fontId="26" fillId="0" borderId="61" xfId="3" applyFont="1" applyBorder="1" applyAlignment="1">
      <alignment vertical="center"/>
    </xf>
    <xf numFmtId="0" fontId="26" fillId="0" borderId="62" xfId="3" applyFont="1" applyBorder="1" applyAlignment="1">
      <alignment horizontal="center"/>
    </xf>
    <xf numFmtId="166" fontId="28" fillId="0" borderId="61" xfId="2" applyNumberFormat="1" applyFont="1" applyBorder="1" applyAlignment="1" applyProtection="1">
      <alignment horizontal="center" shrinkToFit="1"/>
    </xf>
    <xf numFmtId="170" fontId="26" fillId="9" borderId="62" xfId="4" applyNumberFormat="1" applyFont="1" applyFill="1" applyBorder="1"/>
    <xf numFmtId="170" fontId="26" fillId="9" borderId="63" xfId="4" applyNumberFormat="1" applyFont="1" applyFill="1" applyBorder="1"/>
    <xf numFmtId="166" fontId="28" fillId="0" borderId="64" xfId="2" applyNumberFormat="1" applyFont="1" applyBorder="1" applyAlignment="1" applyProtection="1">
      <alignment horizontal="center" shrinkToFit="1"/>
    </xf>
    <xf numFmtId="0" fontId="26" fillId="0" borderId="31" xfId="3" applyFont="1" applyBorder="1" applyAlignment="1">
      <alignment horizontal="center"/>
    </xf>
    <xf numFmtId="166" fontId="28" fillId="0" borderId="65" xfId="2" applyNumberFormat="1" applyFont="1" applyBorder="1" applyAlignment="1" applyProtection="1">
      <alignment horizontal="center" shrinkToFit="1"/>
    </xf>
    <xf numFmtId="170" fontId="26" fillId="9" borderId="31" xfId="4" applyNumberFormat="1" applyFont="1" applyFill="1" applyBorder="1"/>
    <xf numFmtId="170" fontId="26" fillId="9" borderId="66" xfId="4" applyNumberFormat="1" applyFont="1" applyFill="1" applyBorder="1"/>
    <xf numFmtId="166" fontId="28" fillId="0" borderId="67" xfId="2" applyNumberFormat="1" applyFont="1" applyBorder="1" applyAlignment="1" applyProtection="1">
      <alignment horizontal="center" shrinkToFit="1"/>
    </xf>
    <xf numFmtId="166" fontId="28" fillId="0" borderId="68" xfId="2" applyNumberFormat="1" applyFont="1" applyBorder="1" applyAlignment="1" applyProtection="1">
      <alignment horizontal="center" shrinkToFit="1"/>
    </xf>
    <xf numFmtId="166" fontId="28" fillId="2" borderId="58" xfId="3" applyNumberFormat="1" applyFont="1" applyFill="1" applyBorder="1" applyAlignment="1" applyProtection="1">
      <alignment horizontal="center" shrinkToFit="1"/>
    </xf>
    <xf numFmtId="166" fontId="28" fillId="2" borderId="60" xfId="3" applyNumberFormat="1" applyFont="1" applyFill="1" applyBorder="1" applyAlignment="1" applyProtection="1">
      <alignment horizontal="center" shrinkToFit="1"/>
    </xf>
    <xf numFmtId="0" fontId="26" fillId="0" borderId="61" xfId="3" applyFont="1" applyBorder="1" applyAlignment="1">
      <alignment horizontal="left" vertical="center"/>
    </xf>
    <xf numFmtId="166" fontId="28" fillId="2" borderId="62" xfId="3" applyNumberFormat="1" applyFont="1" applyFill="1" applyBorder="1" applyAlignment="1" applyProtection="1">
      <alignment horizontal="center" shrinkToFit="1"/>
    </xf>
    <xf numFmtId="166" fontId="28" fillId="9" borderId="63" xfId="3" applyNumberFormat="1" applyFont="1" applyFill="1" applyBorder="1" applyAlignment="1" applyProtection="1">
      <alignment horizontal="center" shrinkToFit="1"/>
    </xf>
    <xf numFmtId="0" fontId="26" fillId="0" borderId="69" xfId="3" applyFont="1" applyBorder="1" applyAlignment="1">
      <alignment horizontal="center"/>
    </xf>
    <xf numFmtId="166" fontId="28" fillId="0" borderId="49" xfId="2" applyNumberFormat="1" applyFont="1" applyBorder="1" applyAlignment="1" applyProtection="1">
      <alignment horizontal="center" shrinkToFit="1"/>
    </xf>
    <xf numFmtId="166" fontId="28" fillId="9" borderId="50" xfId="3" applyNumberFormat="1" applyFont="1" applyFill="1" applyBorder="1" applyAlignment="1" applyProtection="1">
      <alignment horizontal="center" shrinkToFit="1"/>
    </xf>
    <xf numFmtId="166" fontId="28" fillId="9" borderId="70" xfId="3" applyNumberFormat="1" applyFont="1" applyFill="1" applyBorder="1" applyAlignment="1" applyProtection="1">
      <alignment horizontal="center" shrinkToFit="1"/>
    </xf>
    <xf numFmtId="170" fontId="21" fillId="8" borderId="73" xfId="4" applyNumberFormat="1" applyFont="1" applyFill="1" applyBorder="1"/>
    <xf numFmtId="170" fontId="21" fillId="8" borderId="72" xfId="4" applyNumberFormat="1" applyFont="1" applyFill="1" applyBorder="1"/>
    <xf numFmtId="170" fontId="21" fillId="8" borderId="74" xfId="4" applyNumberFormat="1" applyFont="1" applyFill="1" applyBorder="1"/>
    <xf numFmtId="0" fontId="17" fillId="10" borderId="50" xfId="3" applyFont="1" applyFill="1" applyBorder="1" applyAlignment="1">
      <alignment horizontal="center" vertical="center" wrapText="1"/>
    </xf>
    <xf numFmtId="170" fontId="26" fillId="9" borderId="69" xfId="4" applyNumberFormat="1" applyFont="1" applyFill="1" applyBorder="1"/>
    <xf numFmtId="170" fontId="26" fillId="9" borderId="25" xfId="4" applyNumberFormat="1" applyFont="1" applyFill="1" applyBorder="1"/>
    <xf numFmtId="166" fontId="28" fillId="0" borderId="75" xfId="2" applyNumberFormat="1" applyFont="1" applyBorder="1" applyAlignment="1" applyProtection="1">
      <alignment horizontal="center" shrinkToFit="1"/>
    </xf>
    <xf numFmtId="0" fontId="26" fillId="0" borderId="77" xfId="3" applyFont="1" applyBorder="1" applyAlignment="1">
      <alignment horizontal="center"/>
    </xf>
    <xf numFmtId="170" fontId="26" fillId="9" borderId="77" xfId="4" applyNumberFormat="1" applyFont="1" applyFill="1" applyBorder="1"/>
    <xf numFmtId="170" fontId="26" fillId="9" borderId="78" xfId="4" applyNumberFormat="1" applyFont="1" applyFill="1" applyBorder="1"/>
    <xf numFmtId="166" fontId="28" fillId="2" borderId="56" xfId="3" applyNumberFormat="1" applyFont="1" applyFill="1" applyBorder="1" applyAlignment="1" applyProtection="1">
      <alignment horizontal="center" shrinkToFit="1"/>
    </xf>
    <xf numFmtId="166" fontId="28" fillId="2" borderId="57" xfId="3" applyNumberFormat="1" applyFont="1" applyFill="1" applyBorder="1" applyAlignment="1" applyProtection="1">
      <alignment horizontal="center" shrinkToFit="1"/>
    </xf>
    <xf numFmtId="170" fontId="21" fillId="10" borderId="73" xfId="4" applyNumberFormat="1" applyFont="1" applyFill="1" applyBorder="1"/>
    <xf numFmtId="170" fontId="21" fillId="10" borderId="72" xfId="4" applyNumberFormat="1" applyFont="1" applyFill="1" applyBorder="1"/>
    <xf numFmtId="170" fontId="21" fillId="10" borderId="74" xfId="4" applyNumberFormat="1" applyFont="1" applyFill="1" applyBorder="1"/>
    <xf numFmtId="0" fontId="21" fillId="11" borderId="0" xfId="3" applyFont="1" applyFill="1"/>
    <xf numFmtId="0" fontId="26" fillId="0" borderId="0" xfId="3" applyFont="1"/>
    <xf numFmtId="0" fontId="22" fillId="2" borderId="0" xfId="3" applyFont="1" applyFill="1" applyAlignment="1">
      <alignment horizontal="center"/>
    </xf>
    <xf numFmtId="0" fontId="21" fillId="2" borderId="0" xfId="3" applyFont="1" applyFill="1" applyBorder="1" applyAlignment="1">
      <alignment horizontal="center"/>
    </xf>
    <xf numFmtId="0" fontId="26" fillId="0" borderId="79" xfId="3" applyFont="1" applyBorder="1" applyAlignment="1">
      <alignment horizontal="center" vertical="center" wrapText="1"/>
    </xf>
    <xf numFmtId="0" fontId="26" fillId="0" borderId="80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170" fontId="26" fillId="8" borderId="81" xfId="4" applyNumberFormat="1" applyFont="1" applyFill="1" applyBorder="1" applyAlignment="1">
      <alignment horizontal="center"/>
    </xf>
    <xf numFmtId="170" fontId="26" fillId="8" borderId="74" xfId="4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171" fontId="26" fillId="8" borderId="81" xfId="4" applyNumberFormat="1" applyFont="1" applyFill="1" applyBorder="1" applyAlignment="1">
      <alignment horizontal="center"/>
    </xf>
    <xf numFmtId="0" fontId="21" fillId="0" borderId="14" xfId="3" applyFont="1" applyBorder="1" applyAlignment="1"/>
    <xf numFmtId="170" fontId="26" fillId="8" borderId="82" xfId="4" applyNumberFormat="1" applyFont="1" applyFill="1" applyBorder="1" applyAlignment="1">
      <alignment horizontal="center"/>
    </xf>
    <xf numFmtId="0" fontId="21" fillId="0" borderId="14" xfId="3" applyFont="1" applyBorder="1" applyAlignment="1">
      <alignment horizontal="center"/>
    </xf>
    <xf numFmtId="170" fontId="26" fillId="10" borderId="71" xfId="4" applyNumberFormat="1" applyFont="1" applyFill="1" applyBorder="1" applyAlignment="1">
      <alignment horizontal="center"/>
    </xf>
    <xf numFmtId="170" fontId="26" fillId="10" borderId="81" xfId="4" applyNumberFormat="1" applyFont="1" applyFill="1" applyBorder="1"/>
    <xf numFmtId="170" fontId="26" fillId="10" borderId="81" xfId="4" applyNumberFormat="1" applyFont="1" applyFill="1" applyBorder="1" applyAlignment="1">
      <alignment horizontal="center"/>
    </xf>
    <xf numFmtId="170" fontId="26" fillId="10" borderId="74" xfId="4" applyNumberFormat="1" applyFont="1" applyFill="1" applyBorder="1" applyAlignment="1">
      <alignment horizontal="center"/>
    </xf>
    <xf numFmtId="0" fontId="21" fillId="12" borderId="0" xfId="3" applyFont="1" applyFill="1"/>
    <xf numFmtId="0" fontId="26" fillId="0" borderId="79" xfId="3" applyFont="1" applyBorder="1"/>
    <xf numFmtId="0" fontId="17" fillId="0" borderId="80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170" fontId="26" fillId="8" borderId="81" xfId="4" applyNumberFormat="1" applyFont="1" applyFill="1" applyBorder="1" applyAlignment="1">
      <alignment horizontal="center" vertical="center"/>
    </xf>
    <xf numFmtId="0" fontId="17" fillId="0" borderId="83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 wrapText="1"/>
    </xf>
    <xf numFmtId="0" fontId="26" fillId="0" borderId="83" xfId="3" applyFont="1" applyBorder="1" applyAlignment="1">
      <alignment horizontal="center" vertical="center"/>
    </xf>
    <xf numFmtId="0" fontId="21" fillId="0" borderId="84" xfId="3" applyFont="1" applyBorder="1" applyAlignment="1">
      <alignment horizontal="center"/>
    </xf>
    <xf numFmtId="170" fontId="26" fillId="8" borderId="45" xfId="4" applyNumberFormat="1" applyFont="1" applyFill="1" applyBorder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6" fillId="0" borderId="85" xfId="3" applyFont="1" applyBorder="1" applyAlignment="1">
      <alignment vertical="center" wrapText="1"/>
    </xf>
    <xf numFmtId="170" fontId="26" fillId="8" borderId="86" xfId="4" applyNumberFormat="1" applyFont="1" applyFill="1" applyBorder="1" applyAlignment="1">
      <alignment horizontal="center" vertical="center"/>
    </xf>
    <xf numFmtId="170" fontId="23" fillId="0" borderId="0" xfId="4" applyNumberFormat="1" applyFont="1" applyBorder="1" applyAlignment="1">
      <alignment vertical="center" wrapText="1"/>
    </xf>
    <xf numFmtId="170" fontId="26" fillId="8" borderId="87" xfId="4" applyNumberFormat="1" applyFont="1" applyFill="1" applyBorder="1" applyAlignment="1">
      <alignment horizontal="center" vertical="center"/>
    </xf>
    <xf numFmtId="0" fontId="23" fillId="0" borderId="48" xfId="3" applyFont="1" applyBorder="1" applyAlignment="1">
      <alignment vertical="center" wrapText="1"/>
    </xf>
    <xf numFmtId="170" fontId="26" fillId="8" borderId="86" xfId="4" applyNumberFormat="1" applyFont="1" applyFill="1" applyBorder="1" applyAlignment="1">
      <alignment horizontal="center"/>
    </xf>
    <xf numFmtId="170" fontId="26" fillId="8" borderId="87" xfId="4" applyNumberFormat="1" applyFont="1" applyFill="1" applyBorder="1" applyAlignment="1">
      <alignment horizontal="center"/>
    </xf>
    <xf numFmtId="170" fontId="23" fillId="0" borderId="0" xfId="4" applyNumberFormat="1" applyFont="1" applyAlignment="1"/>
    <xf numFmtId="170" fontId="23" fillId="0" borderId="0" xfId="4" applyNumberFormat="1" applyFont="1" applyBorder="1" applyAlignment="1"/>
    <xf numFmtId="0" fontId="32" fillId="0" borderId="0" xfId="3" applyFont="1"/>
    <xf numFmtId="0" fontId="31" fillId="0" borderId="85" xfId="3" applyFont="1" applyBorder="1" applyAlignment="1">
      <alignment vertical="center" wrapText="1"/>
    </xf>
    <xf numFmtId="170" fontId="21" fillId="8" borderId="86" xfId="4" applyNumberFormat="1" applyFont="1" applyFill="1" applyBorder="1" applyAlignment="1">
      <alignment horizontal="center"/>
    </xf>
    <xf numFmtId="170" fontId="31" fillId="0" borderId="0" xfId="4" applyNumberFormat="1" applyFont="1" applyBorder="1" applyAlignment="1">
      <alignment vertical="center" wrapText="1"/>
    </xf>
    <xf numFmtId="170" fontId="21" fillId="8" borderId="87" xfId="4" applyNumberFormat="1" applyFont="1" applyFill="1" applyBorder="1" applyAlignment="1">
      <alignment horizontal="center"/>
    </xf>
    <xf numFmtId="166" fontId="20" fillId="0" borderId="0" xfId="3" applyNumberFormat="1" applyFont="1"/>
    <xf numFmtId="0" fontId="24" fillId="0" borderId="0" xfId="3" applyFont="1"/>
    <xf numFmtId="165" fontId="16" fillId="0" borderId="6" xfId="3" applyNumberFormat="1" applyFont="1" applyBorder="1" applyAlignment="1" applyProtection="1">
      <alignment horizontal="center" shrinkToFit="1"/>
    </xf>
    <xf numFmtId="0" fontId="26" fillId="0" borderId="55" xfId="3" applyFont="1" applyBorder="1" applyAlignment="1">
      <alignment horizontal="left" vertical="center"/>
    </xf>
    <xf numFmtId="0" fontId="8" fillId="13" borderId="99" xfId="2" applyFont="1" applyFill="1" applyBorder="1" applyAlignment="1">
      <alignment horizontal="center" vertical="center" wrapText="1"/>
    </xf>
    <xf numFmtId="0" fontId="8" fillId="13" borderId="100" xfId="2" applyFont="1" applyFill="1" applyBorder="1" applyAlignment="1">
      <alignment horizontal="center" vertical="center" wrapText="1"/>
    </xf>
    <xf numFmtId="0" fontId="8" fillId="13" borderId="101" xfId="2" applyFont="1" applyFill="1" applyBorder="1" applyAlignment="1">
      <alignment horizontal="center" vertical="center" wrapText="1"/>
    </xf>
    <xf numFmtId="0" fontId="8" fillId="13" borderId="102" xfId="2" applyFont="1" applyFill="1" applyBorder="1" applyAlignment="1">
      <alignment horizontal="center" vertical="center" wrapText="1"/>
    </xf>
    <xf numFmtId="0" fontId="8" fillId="13" borderId="103" xfId="2" applyFont="1" applyFill="1" applyBorder="1" applyAlignment="1">
      <alignment horizontal="center" vertical="center" wrapText="1"/>
    </xf>
    <xf numFmtId="0" fontId="8" fillId="13" borderId="104" xfId="2" applyFont="1" applyFill="1" applyBorder="1" applyAlignment="1">
      <alignment horizontal="center" vertical="center" wrapText="1"/>
    </xf>
    <xf numFmtId="0" fontId="8" fillId="13" borderId="105" xfId="2" applyFont="1" applyFill="1" applyBorder="1" applyAlignment="1">
      <alignment horizontal="center" vertical="center" wrapText="1"/>
    </xf>
    <xf numFmtId="0" fontId="11" fillId="0" borderId="107" xfId="2" applyFont="1" applyBorder="1" applyAlignment="1">
      <alignment horizontal="left" vertical="center" wrapText="1"/>
    </xf>
    <xf numFmtId="168" fontId="9" fillId="0" borderId="108" xfId="5" applyNumberFormat="1" applyFont="1" applyBorder="1" applyAlignment="1">
      <alignment horizontal="right" vertical="center"/>
    </xf>
    <xf numFmtId="168" fontId="9" fillId="14" borderId="109" xfId="2" applyNumberFormat="1" applyFont="1" applyFill="1" applyBorder="1" applyAlignment="1">
      <alignment horizontal="right" vertical="center" wrapText="1"/>
    </xf>
    <xf numFmtId="168" fontId="9" fillId="14" borderId="110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1" fillId="0" borderId="117" xfId="2" applyFont="1" applyBorder="1" applyAlignment="1">
      <alignment horizontal="left" vertical="center" wrapText="1"/>
    </xf>
    <xf numFmtId="168" fontId="9" fillId="14" borderId="119" xfId="2" applyNumberFormat="1" applyFont="1" applyFill="1" applyBorder="1" applyAlignment="1">
      <alignment horizontal="right" vertical="center" wrapText="1"/>
    </xf>
    <xf numFmtId="168" fontId="9" fillId="14" borderId="12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/>
    </xf>
    <xf numFmtId="0" fontId="11" fillId="0" borderId="128" xfId="2" applyFont="1" applyBorder="1" applyAlignment="1">
      <alignment horizontal="left" vertical="center" wrapText="1"/>
    </xf>
    <xf numFmtId="168" fontId="9" fillId="0" borderId="119" xfId="5" applyNumberFormat="1" applyFont="1" applyBorder="1" applyAlignment="1">
      <alignment horizontal="right" vertical="center"/>
    </xf>
    <xf numFmtId="168" fontId="9" fillId="0" borderId="120" xfId="5" applyNumberFormat="1" applyFont="1" applyBorder="1" applyAlignment="1">
      <alignment horizontal="right" vertical="center"/>
    </xf>
    <xf numFmtId="166" fontId="9" fillId="0" borderId="119" xfId="2" applyNumberFormat="1" applyFont="1" applyBorder="1" applyAlignment="1">
      <alignment horizontal="right" vertical="center"/>
    </xf>
    <xf numFmtId="166" fontId="9" fillId="0" borderId="117" xfId="2" applyNumberFormat="1" applyFont="1" applyBorder="1" applyAlignment="1">
      <alignment horizontal="right" vertical="center"/>
    </xf>
    <xf numFmtId="166" fontId="9" fillId="14" borderId="117" xfId="2" applyNumberFormat="1" applyFont="1" applyFill="1" applyBorder="1" applyAlignment="1">
      <alignment horizontal="right" vertical="center" wrapText="1"/>
    </xf>
    <xf numFmtId="0" fontId="11" fillId="0" borderId="131" xfId="2" applyFont="1" applyBorder="1" applyAlignment="1">
      <alignment horizontal="left" vertical="center" wrapText="1"/>
    </xf>
    <xf numFmtId="168" fontId="9" fillId="14" borderId="133" xfId="2" applyNumberFormat="1" applyFont="1" applyFill="1" applyBorder="1" applyAlignment="1">
      <alignment horizontal="right" vertical="center" wrapText="1"/>
    </xf>
    <xf numFmtId="168" fontId="9" fillId="14" borderId="134" xfId="2" applyNumberFormat="1" applyFont="1" applyFill="1" applyBorder="1" applyAlignment="1">
      <alignment horizontal="right" vertical="center" wrapText="1"/>
    </xf>
    <xf numFmtId="166" fontId="9" fillId="14" borderId="133" xfId="2" applyNumberFormat="1" applyFont="1" applyFill="1" applyBorder="1" applyAlignment="1">
      <alignment horizontal="right" vertical="center" wrapText="1"/>
    </xf>
    <xf numFmtId="166" fontId="9" fillId="14" borderId="131" xfId="2" applyNumberFormat="1" applyFont="1" applyFill="1" applyBorder="1" applyAlignment="1">
      <alignment horizontal="right" vertical="center" wrapText="1"/>
    </xf>
    <xf numFmtId="171" fontId="9" fillId="9" borderId="143" xfId="5" applyNumberFormat="1" applyFont="1" applyFill="1" applyBorder="1" applyAlignment="1">
      <alignment horizontal="right" vertical="center"/>
    </xf>
    <xf numFmtId="171" fontId="9" fillId="9" borderId="144" xfId="5" applyNumberFormat="1" applyFont="1" applyFill="1" applyBorder="1" applyAlignment="1">
      <alignment horizontal="right" vertical="center"/>
    </xf>
    <xf numFmtId="171" fontId="9" fillId="9" borderId="145" xfId="5" applyNumberFormat="1" applyFont="1" applyFill="1" applyBorder="1" applyAlignment="1">
      <alignment horizontal="right" vertical="center"/>
    </xf>
    <xf numFmtId="172" fontId="7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73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8" fillId="13" borderId="149" xfId="2" applyFont="1" applyFill="1" applyBorder="1" applyAlignment="1">
      <alignment horizontal="center" vertical="center" wrapText="1"/>
    </xf>
    <xf numFmtId="171" fontId="9" fillId="0" borderId="108" xfId="5" applyNumberFormat="1" applyFont="1" applyBorder="1" applyAlignment="1">
      <alignment horizontal="right" vertical="center"/>
    </xf>
    <xf numFmtId="170" fontId="9" fillId="14" borderId="109" xfId="5" applyNumberFormat="1" applyFont="1" applyFill="1" applyBorder="1" applyAlignment="1">
      <alignment horizontal="right" vertical="center" wrapText="1"/>
    </xf>
    <xf numFmtId="170" fontId="9" fillId="14" borderId="150" xfId="5" applyNumberFormat="1" applyFont="1" applyFill="1" applyBorder="1" applyAlignment="1">
      <alignment horizontal="right" vertical="center" wrapText="1"/>
    </xf>
    <xf numFmtId="171" fontId="9" fillId="0" borderId="151" xfId="5" applyNumberFormat="1" applyFont="1" applyBorder="1" applyAlignment="1">
      <alignment vertical="center"/>
    </xf>
    <xf numFmtId="171" fontId="8" fillId="14" borderId="108" xfId="5" applyNumberFormat="1" applyFont="1" applyFill="1" applyBorder="1" applyAlignment="1">
      <alignment horizontal="right" vertical="center" wrapText="1"/>
    </xf>
    <xf numFmtId="171" fontId="8" fillId="14" borderId="107" xfId="5" applyNumberFormat="1" applyFont="1" applyFill="1" applyBorder="1" applyAlignment="1">
      <alignment horizontal="right" vertical="center" wrapText="1"/>
    </xf>
    <xf numFmtId="171" fontId="9" fillId="0" borderId="118" xfId="5" applyNumberFormat="1" applyFont="1" applyBorder="1" applyAlignment="1">
      <alignment horizontal="right" vertical="center"/>
    </xf>
    <xf numFmtId="170" fontId="9" fillId="14" borderId="119" xfId="5" applyNumberFormat="1" applyFont="1" applyFill="1" applyBorder="1" applyAlignment="1">
      <alignment horizontal="right" vertical="center" wrapText="1"/>
    </xf>
    <xf numFmtId="170" fontId="9" fillId="14" borderId="152" xfId="5" applyNumberFormat="1" applyFont="1" applyFill="1" applyBorder="1" applyAlignment="1">
      <alignment horizontal="right" vertical="center" wrapText="1"/>
    </xf>
    <xf numFmtId="171" fontId="8" fillId="14" borderId="118" xfId="5" applyNumberFormat="1" applyFont="1" applyFill="1" applyBorder="1" applyAlignment="1">
      <alignment horizontal="right" vertical="center" wrapText="1"/>
    </xf>
    <xf numFmtId="171" fontId="8" fillId="14" borderId="117" xfId="5" applyNumberFormat="1" applyFont="1" applyFill="1" applyBorder="1" applyAlignment="1">
      <alignment horizontal="right" vertical="center" wrapText="1"/>
    </xf>
    <xf numFmtId="171" fontId="9" fillId="0" borderId="119" xfId="5" applyNumberFormat="1" applyFont="1" applyBorder="1" applyAlignment="1">
      <alignment horizontal="right" vertical="center"/>
    </xf>
    <xf numFmtId="171" fontId="9" fillId="0" borderId="152" xfId="5" applyNumberFormat="1" applyFont="1" applyBorder="1" applyAlignment="1">
      <alignment horizontal="right" vertical="center"/>
    </xf>
    <xf numFmtId="171" fontId="9" fillId="0" borderId="117" xfId="5" applyNumberFormat="1" applyFont="1" applyBorder="1" applyAlignment="1">
      <alignment horizontal="right" vertical="center"/>
    </xf>
    <xf numFmtId="0" fontId="11" fillId="0" borderId="153" xfId="2" applyFont="1" applyBorder="1" applyAlignment="1">
      <alignment horizontal="left" vertical="center" wrapText="1"/>
    </xf>
    <xf numFmtId="171" fontId="9" fillId="14" borderId="152" xfId="5" applyNumberFormat="1" applyFont="1" applyFill="1" applyBorder="1" applyAlignment="1">
      <alignment horizontal="right" vertical="center" wrapText="1"/>
    </xf>
    <xf numFmtId="171" fontId="9" fillId="14" borderId="117" xfId="5" applyNumberFormat="1" applyFont="1" applyFill="1" applyBorder="1" applyAlignment="1">
      <alignment horizontal="right" vertical="center" wrapText="1"/>
    </xf>
    <xf numFmtId="0" fontId="11" fillId="0" borderId="154" xfId="2" applyFont="1" applyBorder="1" applyAlignment="1">
      <alignment horizontal="left" vertical="center" wrapText="1"/>
    </xf>
    <xf numFmtId="171" fontId="9" fillId="14" borderId="133" xfId="5" applyNumberFormat="1" applyFont="1" applyFill="1" applyBorder="1" applyAlignment="1">
      <alignment horizontal="right" vertical="center" wrapText="1"/>
    </xf>
    <xf numFmtId="171" fontId="9" fillId="14" borderId="155" xfId="5" applyNumberFormat="1" applyFont="1" applyFill="1" applyBorder="1" applyAlignment="1">
      <alignment horizontal="right" vertical="center" wrapText="1"/>
    </xf>
    <xf numFmtId="171" fontId="9" fillId="14" borderId="132" xfId="5" applyNumberFormat="1" applyFont="1" applyFill="1" applyBorder="1" applyAlignment="1">
      <alignment horizontal="right" vertical="center" wrapText="1"/>
    </xf>
    <xf numFmtId="171" fontId="9" fillId="14" borderId="131" xfId="5" applyNumberFormat="1" applyFont="1" applyFill="1" applyBorder="1" applyAlignment="1">
      <alignment horizontal="right" vertical="center" wrapText="1"/>
    </xf>
    <xf numFmtId="171" fontId="9" fillId="15" borderId="139" xfId="5" applyNumberFormat="1" applyFont="1" applyFill="1" applyBorder="1" applyAlignment="1">
      <alignment horizontal="right" vertical="center"/>
    </xf>
    <xf numFmtId="171" fontId="9" fillId="15" borderId="156" xfId="5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left" vertical="center" wrapText="1"/>
    </xf>
    <xf numFmtId="171" fontId="9" fillId="2" borderId="0" xfId="5" applyNumberFormat="1" applyFont="1" applyFill="1" applyBorder="1" applyAlignment="1">
      <alignment horizontal="right" vertical="center"/>
    </xf>
    <xf numFmtId="171" fontId="9" fillId="2" borderId="0" xfId="5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  <xf numFmtId="0" fontId="9" fillId="16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3" fillId="16" borderId="0" xfId="2" applyFont="1" applyFill="1" applyBorder="1" applyAlignment="1">
      <alignment horizontal="left" vertical="center" wrapText="1"/>
    </xf>
    <xf numFmtId="168" fontId="9" fillId="2" borderId="0" xfId="2" applyNumberFormat="1" applyFont="1" applyFill="1" applyBorder="1" applyAlignment="1">
      <alignment horizontal="right" vertical="center" wrapText="1"/>
    </xf>
    <xf numFmtId="168" fontId="9" fillId="2" borderId="0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>
      <alignment vertical="center"/>
    </xf>
    <xf numFmtId="0" fontId="8" fillId="13" borderId="140" xfId="2" applyFont="1" applyFill="1" applyBorder="1" applyAlignment="1">
      <alignment horizontal="center" vertical="center" wrapText="1"/>
    </xf>
    <xf numFmtId="0" fontId="9" fillId="13" borderId="158" xfId="2" applyFont="1" applyFill="1" applyBorder="1" applyAlignment="1">
      <alignment horizontal="center" vertical="center" wrapText="1"/>
    </xf>
    <xf numFmtId="171" fontId="9" fillId="17" borderId="0" xfId="2" applyNumberFormat="1" applyFont="1" applyFill="1" applyBorder="1" applyAlignment="1">
      <alignment horizontal="center" vertical="center" wrapText="1"/>
    </xf>
    <xf numFmtId="0" fontId="9" fillId="17" borderId="0" xfId="2" applyFont="1" applyFill="1" applyBorder="1" applyAlignment="1">
      <alignment horizontal="center" vertical="center" wrapText="1"/>
    </xf>
    <xf numFmtId="171" fontId="9" fillId="2" borderId="109" xfId="5" applyNumberFormat="1" applyFont="1" applyFill="1" applyBorder="1" applyAlignment="1">
      <alignment horizontal="right" vertical="center"/>
    </xf>
    <xf numFmtId="171" fontId="7" fillId="0" borderId="0" xfId="2" applyNumberFormat="1" applyFont="1" applyAlignment="1">
      <alignment vertical="center"/>
    </xf>
    <xf numFmtId="168" fontId="9" fillId="0" borderId="0" xfId="2" applyNumberFormat="1" applyFont="1" applyBorder="1" applyAlignment="1">
      <alignment horizontal="right" vertical="center" wrapText="1"/>
    </xf>
    <xf numFmtId="168" fontId="9" fillId="0" borderId="119" xfId="2" applyNumberFormat="1" applyFont="1" applyBorder="1" applyAlignment="1">
      <alignment vertical="center"/>
    </xf>
    <xf numFmtId="166" fontId="9" fillId="0" borderId="0" xfId="2" applyNumberFormat="1" applyFont="1" applyBorder="1" applyAlignment="1">
      <alignment vertical="center" wrapText="1"/>
    </xf>
    <xf numFmtId="166" fontId="5" fillId="0" borderId="0" xfId="2" applyNumberFormat="1" applyFont="1" applyBorder="1" applyAlignment="1">
      <alignment vertical="center" wrapText="1"/>
    </xf>
    <xf numFmtId="168" fontId="9" fillId="9" borderId="14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horizontal="right" vertical="center"/>
    </xf>
    <xf numFmtId="0" fontId="11" fillId="13" borderId="168" xfId="2" applyFont="1" applyFill="1" applyBorder="1" applyAlignment="1">
      <alignment horizontal="center" vertical="center" wrapText="1"/>
    </xf>
    <xf numFmtId="0" fontId="8" fillId="13" borderId="15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horizontal="left" vertical="center" wrapText="1"/>
    </xf>
    <xf numFmtId="168" fontId="9" fillId="2" borderId="109" xfId="2" applyNumberFormat="1" applyFont="1" applyFill="1" applyBorder="1" applyAlignment="1">
      <alignment vertical="center"/>
    </xf>
    <xf numFmtId="168" fontId="9" fillId="2" borderId="16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horizontal="left" vertical="center" wrapText="1"/>
    </xf>
    <xf numFmtId="0" fontId="9" fillId="13" borderId="126" xfId="2" applyFont="1" applyFill="1" applyBorder="1" applyAlignment="1">
      <alignment horizontal="left" vertical="center" wrapText="1"/>
    </xf>
    <xf numFmtId="0" fontId="9" fillId="13" borderId="168" xfId="2" applyFont="1" applyFill="1" applyBorder="1" applyAlignment="1">
      <alignment horizontal="left" vertical="center" wrapText="1"/>
    </xf>
    <xf numFmtId="168" fontId="9" fillId="9" borderId="158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168" fontId="9" fillId="2" borderId="0" xfId="2" applyNumberFormat="1" applyFont="1" applyFill="1" applyBorder="1" applyAlignment="1">
      <alignment vertical="center"/>
    </xf>
    <xf numFmtId="168" fontId="9" fillId="2" borderId="119" xfId="2" applyNumberFormat="1" applyFont="1" applyFill="1" applyBorder="1" applyAlignment="1">
      <alignment vertical="center"/>
    </xf>
    <xf numFmtId="168" fontId="9" fillId="2" borderId="170" xfId="2" applyNumberFormat="1" applyFont="1" applyFill="1" applyBorder="1" applyAlignment="1">
      <alignment vertical="center"/>
    </xf>
    <xf numFmtId="0" fontId="37" fillId="0" borderId="0" xfId="2" applyFont="1" applyAlignment="1">
      <alignment vertical="center"/>
    </xf>
    <xf numFmtId="168" fontId="9" fillId="9" borderId="172" xfId="2" applyNumberFormat="1" applyFont="1" applyFill="1" applyBorder="1" applyAlignment="1">
      <alignment vertical="center"/>
    </xf>
    <xf numFmtId="168" fontId="9" fillId="0" borderId="109" xfId="2" applyNumberFormat="1" applyFont="1" applyBorder="1" applyAlignment="1">
      <alignment vertical="center"/>
    </xf>
    <xf numFmtId="168" fontId="9" fillId="0" borderId="161" xfId="2" applyNumberFormat="1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0" fontId="9" fillId="13" borderId="88" xfId="2" applyFont="1" applyFill="1" applyBorder="1" applyAlignment="1">
      <alignment horizontal="center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9" fillId="13" borderId="176" xfId="2" applyFont="1" applyFill="1" applyBorder="1" applyAlignment="1">
      <alignment vertical="center" wrapText="1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168" fontId="9" fillId="2" borderId="180" xfId="2" applyNumberFormat="1" applyFont="1" applyFill="1" applyBorder="1" applyAlignment="1">
      <alignment vertical="center"/>
    </xf>
    <xf numFmtId="168" fontId="9" fillId="2" borderId="18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vertical="center" wrapText="1"/>
    </xf>
    <xf numFmtId="168" fontId="9" fillId="0" borderId="182" xfId="2" applyNumberFormat="1" applyFont="1" applyBorder="1" applyAlignment="1">
      <alignment vertical="center"/>
    </xf>
    <xf numFmtId="0" fontId="9" fillId="13" borderId="186" xfId="2" applyFont="1" applyFill="1" applyBorder="1" applyAlignment="1">
      <alignment vertical="center" wrapText="1"/>
    </xf>
    <xf numFmtId="0" fontId="9" fillId="13" borderId="168" xfId="2" applyFont="1" applyFill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13" borderId="19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92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166" fontId="9" fillId="0" borderId="194" xfId="2" applyNumberFormat="1" applyFont="1" applyBorder="1" applyAlignment="1">
      <alignment vertical="center" wrapText="1"/>
    </xf>
    <xf numFmtId="166" fontId="9" fillId="0" borderId="95" xfId="2" applyNumberFormat="1" applyFont="1" applyBorder="1" applyAlignment="1">
      <alignment vertical="center" wrapText="1"/>
    </xf>
    <xf numFmtId="168" fontId="9" fillId="9" borderId="199" xfId="2" applyNumberFormat="1" applyFont="1" applyFill="1" applyBorder="1" applyAlignment="1">
      <alignment vertical="center" wrapText="1"/>
    </xf>
    <xf numFmtId="168" fontId="9" fillId="9" borderId="144" xfId="2" applyNumberFormat="1" applyFont="1" applyFill="1" applyBorder="1" applyAlignment="1">
      <alignment vertical="center" wrapText="1"/>
    </xf>
    <xf numFmtId="168" fontId="9" fillId="9" borderId="200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 wrapText="1"/>
    </xf>
    <xf numFmtId="168" fontId="9" fillId="9" borderId="147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0" fontId="9" fillId="16" borderId="0" xfId="2" applyFont="1" applyFill="1" applyBorder="1" applyAlignment="1">
      <alignment horizontal="right" vertical="center" wrapText="1"/>
    </xf>
    <xf numFmtId="168" fontId="5" fillId="2" borderId="0" xfId="2" applyNumberFormat="1" applyFont="1" applyFill="1" applyBorder="1" applyAlignment="1">
      <alignment vertical="center"/>
    </xf>
    <xf numFmtId="0" fontId="9" fillId="13" borderId="203" xfId="2" applyFont="1" applyFill="1" applyBorder="1" applyAlignment="1">
      <alignment horizontal="center" vertical="center" wrapText="1"/>
    </xf>
    <xf numFmtId="0" fontId="9" fillId="13" borderId="204" xfId="2" applyFont="1" applyFill="1" applyBorder="1" applyAlignment="1">
      <alignment horizontal="center" vertical="center" wrapText="1"/>
    </xf>
    <xf numFmtId="168" fontId="9" fillId="2" borderId="182" xfId="2" applyNumberFormat="1" applyFont="1" applyFill="1" applyBorder="1" applyAlignment="1">
      <alignment vertical="center"/>
    </xf>
    <xf numFmtId="168" fontId="9" fillId="16" borderId="181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8" fillId="16" borderId="0" xfId="2" applyFont="1" applyFill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0" xfId="2" applyFont="1" applyFill="1" applyBorder="1"/>
    <xf numFmtId="0" fontId="8" fillId="13" borderId="213" xfId="2" applyFont="1" applyFill="1" applyBorder="1" applyAlignment="1">
      <alignment horizontal="center" vertical="center" wrapText="1"/>
    </xf>
    <xf numFmtId="0" fontId="8" fillId="13" borderId="214" xfId="2" applyFont="1" applyFill="1" applyBorder="1" applyAlignment="1">
      <alignment horizontal="center" vertical="center" wrapText="1"/>
    </xf>
    <xf numFmtId="0" fontId="8" fillId="13" borderId="215" xfId="2" applyFont="1" applyFill="1" applyBorder="1" applyAlignment="1">
      <alignment horizontal="center" vertical="center" wrapText="1"/>
    </xf>
    <xf numFmtId="0" fontId="11" fillId="0" borderId="110" xfId="2" applyFont="1" applyBorder="1" applyAlignment="1">
      <alignment horizontal="left" vertical="center" wrapText="1"/>
    </xf>
    <xf numFmtId="166" fontId="9" fillId="14" borderId="109" xfId="2" applyNumberFormat="1" applyFont="1" applyFill="1" applyBorder="1" applyAlignment="1">
      <alignment horizontal="right" vertical="center" wrapText="1"/>
    </xf>
    <xf numFmtId="166" fontId="9" fillId="0" borderId="111" xfId="2" applyNumberFormat="1" applyFont="1" applyBorder="1" applyAlignment="1">
      <alignment horizontal="right" vertical="center"/>
    </xf>
    <xf numFmtId="166" fontId="9" fillId="14" borderId="107" xfId="2" applyNumberFormat="1" applyFont="1" applyFill="1" applyBorder="1" applyAlignment="1">
      <alignment horizontal="right" vertical="center" wrapText="1"/>
    </xf>
    <xf numFmtId="0" fontId="11" fillId="0" borderId="120" xfId="2" applyFont="1" applyBorder="1" applyAlignment="1">
      <alignment horizontal="left" vertical="center" wrapText="1"/>
    </xf>
    <xf numFmtId="166" fontId="9" fillId="14" borderId="119" xfId="2" applyNumberFormat="1" applyFont="1" applyFill="1" applyBorder="1" applyAlignment="1">
      <alignment horizontal="right" vertical="center" wrapText="1"/>
    </xf>
    <xf numFmtId="166" fontId="9" fillId="0" borderId="217" xfId="2" applyNumberFormat="1" applyFont="1" applyBorder="1" applyAlignment="1">
      <alignment horizontal="right" vertical="center"/>
    </xf>
    <xf numFmtId="0" fontId="11" fillId="0" borderId="218" xfId="2" applyFont="1" applyBorder="1" applyAlignment="1">
      <alignment horizontal="left" vertical="center" wrapText="1"/>
    </xf>
    <xf numFmtId="166" fontId="9" fillId="0" borderId="219" xfId="2" applyNumberFormat="1" applyFont="1" applyBorder="1" applyAlignment="1">
      <alignment horizontal="right" vertical="center"/>
    </xf>
    <xf numFmtId="0" fontId="11" fillId="0" borderId="134" xfId="2" applyFont="1" applyBorder="1" applyAlignment="1">
      <alignment horizontal="left" vertical="center" wrapText="1"/>
    </xf>
    <xf numFmtId="0" fontId="9" fillId="16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168" fontId="8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/>
    </xf>
    <xf numFmtId="171" fontId="9" fillId="0" borderId="196" xfId="5" applyNumberFormat="1" applyFont="1" applyBorder="1" applyAlignment="1">
      <alignment vertical="center"/>
    </xf>
    <xf numFmtId="171" fontId="9" fillId="0" borderId="223" xfId="5" applyNumberFormat="1" applyFont="1" applyBorder="1" applyAlignment="1">
      <alignment vertical="center"/>
    </xf>
    <xf numFmtId="171" fontId="9" fillId="0" borderId="224" xfId="5" applyNumberFormat="1" applyFont="1" applyBorder="1" applyAlignment="1">
      <alignment vertical="center"/>
    </xf>
    <xf numFmtId="166" fontId="9" fillId="0" borderId="223" xfId="2" applyNumberFormat="1" applyFont="1" applyBorder="1" applyAlignment="1">
      <alignment horizontal="right" vertical="center"/>
    </xf>
    <xf numFmtId="0" fontId="7" fillId="16" borderId="0" xfId="2" applyFont="1" applyFill="1" applyBorder="1" applyAlignment="1">
      <alignment horizontal="left" vertical="center"/>
    </xf>
    <xf numFmtId="173" fontId="7" fillId="0" borderId="0" xfId="2" applyNumberFormat="1" applyFont="1" applyAlignment="1">
      <alignment vertical="center"/>
    </xf>
    <xf numFmtId="0" fontId="9" fillId="13" borderId="158" xfId="2" applyFont="1" applyFill="1" applyBorder="1" applyAlignment="1">
      <alignment vertical="center" wrapText="1"/>
    </xf>
    <xf numFmtId="168" fontId="9" fillId="2" borderId="225" xfId="2" applyNumberFormat="1" applyFont="1" applyFill="1" applyBorder="1" applyAlignment="1">
      <alignment vertical="center"/>
    </xf>
    <xf numFmtId="168" fontId="9" fillId="2" borderId="226" xfId="2" applyNumberFormat="1" applyFont="1" applyFill="1" applyBorder="1" applyAlignment="1">
      <alignment vertical="center"/>
    </xf>
    <xf numFmtId="0" fontId="9" fillId="13" borderId="16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vertical="center" wrapText="1"/>
    </xf>
    <xf numFmtId="168" fontId="9" fillId="2" borderId="216" xfId="2" applyNumberFormat="1" applyFont="1" applyFill="1" applyBorder="1" applyAlignment="1">
      <alignment vertical="center"/>
    </xf>
    <xf numFmtId="0" fontId="9" fillId="13" borderId="126" xfId="2" applyFont="1" applyFill="1" applyBorder="1" applyAlignment="1">
      <alignment vertical="center" wrapText="1"/>
    </xf>
    <xf numFmtId="0" fontId="9" fillId="13" borderId="176" xfId="2" applyFont="1" applyFill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vertical="center"/>
    </xf>
    <xf numFmtId="166" fontId="9" fillId="0" borderId="109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4" fillId="0" borderId="0" xfId="0" applyFont="1" applyAlignment="1"/>
    <xf numFmtId="0" fontId="23" fillId="10" borderId="44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168" fontId="9" fillId="15" borderId="238" xfId="5" applyNumberFormat="1" applyFont="1" applyFill="1" applyBorder="1" applyAlignment="1">
      <alignment horizontal="right" vertical="center"/>
    </xf>
    <xf numFmtId="168" fontId="9" fillId="15" borderId="239" xfId="5" applyNumberFormat="1" applyFont="1" applyFill="1" applyBorder="1" applyAlignment="1">
      <alignment horizontal="right" vertical="center"/>
    </xf>
    <xf numFmtId="168" fontId="9" fillId="15" borderId="240" xfId="5" applyNumberFormat="1" applyFont="1" applyFill="1" applyBorder="1" applyAlignment="1">
      <alignment horizontal="right" vertical="center"/>
    </xf>
    <xf numFmtId="168" fontId="9" fillId="0" borderId="0" xfId="2" applyNumberFormat="1" applyFont="1" applyFill="1" applyBorder="1" applyAlignment="1">
      <alignment vertical="center"/>
    </xf>
    <xf numFmtId="0" fontId="8" fillId="13" borderId="239" xfId="2" applyFont="1" applyFill="1" applyBorder="1" applyAlignment="1">
      <alignment horizontal="center" vertical="center" wrapText="1"/>
    </xf>
    <xf numFmtId="168" fontId="9" fillId="9" borderId="239" xfId="2" applyNumberFormat="1" applyFont="1" applyFill="1" applyBorder="1" applyAlignment="1">
      <alignment vertical="center" wrapText="1"/>
    </xf>
    <xf numFmtId="0" fontId="8" fillId="13" borderId="250" xfId="2" applyFont="1" applyFill="1" applyBorder="1" applyAlignment="1">
      <alignment horizontal="center" vertical="center" wrapText="1"/>
    </xf>
    <xf numFmtId="0" fontId="8" fillId="13" borderId="249" xfId="2" applyFont="1" applyFill="1" applyBorder="1" applyAlignment="1">
      <alignment horizontal="center" vertical="center" wrapText="1"/>
    </xf>
    <xf numFmtId="0" fontId="30" fillId="0" borderId="0" xfId="6" applyFont="1"/>
    <xf numFmtId="0" fontId="21" fillId="0" borderId="0" xfId="6" applyFont="1" applyAlignment="1">
      <alignment horizontal="center"/>
    </xf>
    <xf numFmtId="0" fontId="46" fillId="0" borderId="14" xfId="6" applyFont="1" applyBorder="1" applyAlignment="1"/>
    <xf numFmtId="0" fontId="48" fillId="19" borderId="187" xfId="6" applyFont="1" applyFill="1" applyBorder="1" applyAlignment="1">
      <alignment horizontal="center" vertical="center"/>
    </xf>
    <xf numFmtId="0" fontId="48" fillId="19" borderId="188" xfId="6" applyFont="1" applyFill="1" applyBorder="1" applyAlignment="1">
      <alignment horizontal="center" vertical="center"/>
    </xf>
    <xf numFmtId="0" fontId="48" fillId="19" borderId="189" xfId="6" applyFont="1" applyFill="1" applyBorder="1" applyAlignment="1">
      <alignment horizontal="center" vertical="center"/>
    </xf>
    <xf numFmtId="0" fontId="49" fillId="4" borderId="255" xfId="6" applyFont="1" applyFill="1" applyBorder="1"/>
    <xf numFmtId="0" fontId="30" fillId="4" borderId="80" xfId="6" applyFont="1" applyFill="1" applyBorder="1"/>
    <xf numFmtId="0" fontId="30" fillId="4" borderId="51" xfId="6" applyFont="1" applyFill="1" applyBorder="1"/>
    <xf numFmtId="0" fontId="30" fillId="0" borderId="256" xfId="6" applyFont="1" applyBorder="1" applyAlignment="1">
      <alignment horizontal="left" indent="1"/>
    </xf>
    <xf numFmtId="173" fontId="51" fillId="0" borderId="257" xfId="6" applyNumberFormat="1" applyFont="1" applyBorder="1"/>
    <xf numFmtId="173" fontId="51" fillId="0" borderId="78" xfId="6" applyNumberFormat="1" applyFont="1" applyBorder="1"/>
    <xf numFmtId="0" fontId="53" fillId="0" borderId="258" xfId="6" applyFont="1" applyBorder="1" applyAlignment="1">
      <alignment horizontal="left" indent="5"/>
    </xf>
    <xf numFmtId="174" fontId="27" fillId="0" borderId="32" xfId="7" applyNumberFormat="1" applyFont="1" applyBorder="1"/>
    <xf numFmtId="174" fontId="27" fillId="0" borderId="66" xfId="7" applyNumberFormat="1" applyFont="1" applyBorder="1"/>
    <xf numFmtId="0" fontId="53" fillId="0" borderId="259" xfId="6" applyFont="1" applyBorder="1" applyAlignment="1">
      <alignment horizontal="left" indent="5"/>
    </xf>
    <xf numFmtId="174" fontId="27" fillId="0" borderId="260" xfId="7" applyNumberFormat="1" applyFont="1" applyBorder="1"/>
    <xf numFmtId="174" fontId="27" fillId="0" borderId="60" xfId="7" applyNumberFormat="1" applyFont="1" applyBorder="1"/>
    <xf numFmtId="0" fontId="30" fillId="0" borderId="261" xfId="6" applyFont="1" applyBorder="1" applyAlignment="1">
      <alignment horizontal="left" indent="1"/>
    </xf>
    <xf numFmtId="0" fontId="53" fillId="0" borderId="254" xfId="6" applyFont="1" applyBorder="1" applyAlignment="1">
      <alignment horizontal="left" indent="5"/>
    </xf>
    <xf numFmtId="174" fontId="27" fillId="0" borderId="262" xfId="7" applyNumberFormat="1" applyFont="1" applyBorder="1"/>
    <xf numFmtId="174" fontId="27" fillId="0" borderId="263" xfId="7" applyNumberFormat="1" applyFont="1" applyBorder="1"/>
    <xf numFmtId="0" fontId="53" fillId="20" borderId="3" xfId="6" applyFont="1" applyFill="1" applyBorder="1" applyAlignment="1">
      <alignment horizontal="left" indent="3"/>
    </xf>
    <xf numFmtId="174" fontId="27" fillId="20" borderId="250" xfId="7" applyNumberFormat="1" applyFont="1" applyFill="1" applyBorder="1"/>
    <xf numFmtId="174" fontId="27" fillId="20" borderId="264" xfId="7" applyNumberFormat="1" applyFont="1" applyFill="1" applyBorder="1"/>
    <xf numFmtId="174" fontId="27" fillId="20" borderId="265" xfId="7" applyNumberFormat="1" applyFont="1" applyFill="1" applyBorder="1"/>
    <xf numFmtId="174" fontId="27" fillId="20" borderId="266" xfId="7" applyNumberFormat="1" applyFont="1" applyFill="1" applyBorder="1"/>
    <xf numFmtId="0" fontId="49" fillId="4" borderId="87" xfId="6" applyFont="1" applyFill="1" applyBorder="1"/>
    <xf numFmtId="174" fontId="52" fillId="4" borderId="267" xfId="7" applyNumberFormat="1" applyFont="1" applyFill="1" applyBorder="1"/>
    <xf numFmtId="174" fontId="52" fillId="4" borderId="241" xfId="7" applyNumberFormat="1" applyFont="1" applyFill="1" applyBorder="1"/>
    <xf numFmtId="174" fontId="52" fillId="4" borderId="243" xfId="7" applyNumberFormat="1" applyFont="1" applyFill="1" applyBorder="1"/>
    <xf numFmtId="174" fontId="52" fillId="4" borderId="243" xfId="6" applyNumberFormat="1" applyFont="1" applyFill="1" applyBorder="1"/>
    <xf numFmtId="0" fontId="49" fillId="9" borderId="253" xfId="6" applyFont="1" applyFill="1" applyBorder="1"/>
    <xf numFmtId="0" fontId="30" fillId="9" borderId="268" xfId="6" applyFont="1" applyFill="1" applyBorder="1"/>
    <xf numFmtId="0" fontId="30" fillId="9" borderId="269" xfId="6" applyFont="1" applyFill="1" applyBorder="1"/>
    <xf numFmtId="0" fontId="30" fillId="0" borderId="258" xfId="6" applyFont="1" applyBorder="1" applyAlignment="1">
      <alignment horizontal="left" indent="1"/>
    </xf>
    <xf numFmtId="174" fontId="30" fillId="0" borderId="32" xfId="7" applyNumberFormat="1" applyFont="1" applyBorder="1"/>
    <xf numFmtId="174" fontId="30" fillId="0" borderId="66" xfId="7" applyNumberFormat="1" applyFont="1" applyBorder="1"/>
    <xf numFmtId="0" fontId="30" fillId="0" borderId="3" xfId="6" applyFont="1" applyBorder="1" applyAlignment="1">
      <alignment horizontal="left" indent="1"/>
    </xf>
    <xf numFmtId="174" fontId="30" fillId="0" borderId="264" xfId="7" applyNumberFormat="1" applyFont="1" applyBorder="1"/>
    <xf numFmtId="174" fontId="30" fillId="0" borderId="265" xfId="7" applyNumberFormat="1" applyFont="1" applyBorder="1"/>
    <xf numFmtId="0" fontId="30" fillId="0" borderId="254" xfId="6" applyFont="1" applyBorder="1" applyAlignment="1">
      <alignment horizontal="left" indent="1"/>
    </xf>
    <xf numFmtId="0" fontId="30" fillId="0" borderId="262" xfId="6" applyFont="1" applyBorder="1"/>
    <xf numFmtId="0" fontId="49" fillId="21" borderId="253" xfId="6" applyFont="1" applyFill="1" applyBorder="1"/>
    <xf numFmtId="174" fontId="52" fillId="21" borderId="268" xfId="6" applyNumberFormat="1" applyFont="1" applyFill="1" applyBorder="1"/>
    <xf numFmtId="174" fontId="52" fillId="21" borderId="269" xfId="6" applyNumberFormat="1" applyFont="1" applyFill="1" applyBorder="1"/>
    <xf numFmtId="0" fontId="49" fillId="22" borderId="256" xfId="6" applyFont="1" applyFill="1" applyBorder="1"/>
    <xf numFmtId="174" fontId="52" fillId="22" borderId="257" xfId="7" applyNumberFormat="1" applyFont="1" applyFill="1" applyBorder="1"/>
    <xf numFmtId="174" fontId="52" fillId="22" borderId="78" xfId="7" applyNumberFormat="1" applyFont="1" applyFill="1" applyBorder="1"/>
    <xf numFmtId="174" fontId="52" fillId="22" borderId="253" xfId="6" applyNumberFormat="1" applyFont="1" applyFill="1" applyBorder="1"/>
    <xf numFmtId="0" fontId="30" fillId="0" borderId="32" xfId="6" applyFont="1" applyBorder="1"/>
    <xf numFmtId="0" fontId="30" fillId="0" borderId="66" xfId="6" applyFont="1" applyBorder="1"/>
    <xf numFmtId="0" fontId="30" fillId="0" borderId="263" xfId="6" applyFont="1" applyBorder="1"/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0" borderId="55" xfId="3" applyFont="1" applyBorder="1" applyAlignment="1">
      <alignment horizontal="left" vertical="center"/>
    </xf>
    <xf numFmtId="168" fontId="9" fillId="9" borderId="239" xfId="2" applyNumberFormat="1" applyFont="1" applyFill="1" applyBorder="1" applyAlignment="1">
      <alignment vertical="center"/>
    </xf>
    <xf numFmtId="0" fontId="8" fillId="13" borderId="157" xfId="2" applyFont="1" applyFill="1" applyBorder="1" applyAlignment="1">
      <alignment horizontal="center" vertical="center" wrapText="1"/>
    </xf>
    <xf numFmtId="166" fontId="9" fillId="0" borderId="110" xfId="2" applyNumberFormat="1" applyFont="1" applyBorder="1" applyAlignment="1">
      <alignment vertical="center" wrapText="1"/>
    </xf>
    <xf numFmtId="168" fontId="9" fillId="9" borderId="157" xfId="2" applyNumberFormat="1" applyFont="1" applyFill="1" applyBorder="1" applyAlignment="1">
      <alignment vertical="center" wrapText="1"/>
    </xf>
    <xf numFmtId="0" fontId="8" fillId="13" borderId="87" xfId="2" applyFont="1" applyFill="1" applyBorder="1" applyAlignment="1">
      <alignment horizontal="center" vertical="center" wrapText="1"/>
    </xf>
    <xf numFmtId="166" fontId="9" fillId="0" borderId="270" xfId="2" applyNumberFormat="1" applyFont="1" applyBorder="1" applyAlignment="1">
      <alignment vertical="center" wrapText="1"/>
    </xf>
    <xf numFmtId="0" fontId="8" fillId="13" borderId="243" xfId="2" applyFont="1" applyFill="1" applyBorder="1" applyAlignment="1">
      <alignment horizontal="center" vertical="center" wrapText="1"/>
    </xf>
    <xf numFmtId="166" fontId="9" fillId="0" borderId="116" xfId="2" applyNumberFormat="1" applyFont="1" applyBorder="1" applyAlignment="1">
      <alignment vertical="center" wrapText="1"/>
    </xf>
    <xf numFmtId="166" fontId="9" fillId="0" borderId="22" xfId="2" applyNumberFormat="1" applyFont="1" applyBorder="1" applyAlignment="1">
      <alignment vertical="center" wrapText="1"/>
    </xf>
    <xf numFmtId="0" fontId="30" fillId="4" borderId="273" xfId="6" applyFont="1" applyFill="1" applyBorder="1"/>
    <xf numFmtId="173" fontId="52" fillId="0" borderId="274" xfId="6" applyNumberFormat="1" applyFont="1" applyBorder="1"/>
    <xf numFmtId="174" fontId="27" fillId="0" borderId="35" xfId="7" applyNumberFormat="1" applyFont="1" applyBorder="1"/>
    <xf numFmtId="174" fontId="27" fillId="0" borderId="275" xfId="7" applyNumberFormat="1" applyFont="1" applyBorder="1"/>
    <xf numFmtId="0" fontId="30" fillId="4" borderId="79" xfId="6" applyFont="1" applyFill="1" applyBorder="1"/>
    <xf numFmtId="173" fontId="51" fillId="0" borderId="76" xfId="6" applyNumberFormat="1" applyFont="1" applyBorder="1"/>
    <xf numFmtId="174" fontId="27" fillId="0" borderId="65" xfId="7" applyNumberFormat="1" applyFont="1" applyBorder="1"/>
    <xf numFmtId="174" fontId="27" fillId="0" borderId="68" xfId="7" applyNumberFormat="1" applyFont="1" applyBorder="1"/>
    <xf numFmtId="174" fontId="27" fillId="0" borderId="276" xfId="7" applyNumberFormat="1" applyFont="1" applyBorder="1"/>
    <xf numFmtId="174" fontId="52" fillId="21" borderId="277" xfId="6" applyNumberFormat="1" applyFont="1" applyFill="1" applyBorder="1"/>
    <xf numFmtId="174" fontId="30" fillId="0" borderId="35" xfId="6" applyNumberFormat="1" applyFont="1" applyBorder="1"/>
    <xf numFmtId="174" fontId="30" fillId="0" borderId="278" xfId="6" applyNumberFormat="1" applyFont="1" applyBorder="1"/>
    <xf numFmtId="174" fontId="52" fillId="21" borderId="279" xfId="6" applyNumberFormat="1" applyFont="1" applyFill="1" applyBorder="1"/>
    <xf numFmtId="0" fontId="30" fillId="9" borderId="279" xfId="6" applyFont="1" applyFill="1" applyBorder="1"/>
    <xf numFmtId="174" fontId="30" fillId="0" borderId="65" xfId="7" applyNumberFormat="1" applyFont="1" applyBorder="1"/>
    <xf numFmtId="174" fontId="30" fillId="0" borderId="280" xfId="7" applyNumberFormat="1" applyFont="1" applyBorder="1"/>
    <xf numFmtId="174" fontId="27" fillId="20" borderId="280" xfId="7" applyNumberFormat="1" applyFont="1" applyFill="1" applyBorder="1"/>
    <xf numFmtId="0" fontId="30" fillId="0" borderId="276" xfId="6" applyFont="1" applyBorder="1"/>
    <xf numFmtId="174" fontId="52" fillId="22" borderId="76" xfId="7" applyNumberFormat="1" applyFont="1" applyFill="1" applyBorder="1"/>
    <xf numFmtId="0" fontId="30" fillId="0" borderId="65" xfId="6" applyFont="1" applyBorder="1"/>
    <xf numFmtId="0" fontId="26" fillId="0" borderId="55" xfId="3" applyFont="1" applyBorder="1" applyAlignment="1">
      <alignment horizontal="left"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/>
    </xf>
    <xf numFmtId="3" fontId="11" fillId="11" borderId="27" xfId="0" applyNumberFormat="1" applyFont="1" applyFill="1" applyBorder="1" applyAlignment="1">
      <alignment horizontal="center" vertical="center"/>
    </xf>
    <xf numFmtId="166" fontId="11" fillId="11" borderId="28" xfId="0" applyNumberFormat="1" applyFont="1" applyFill="1" applyBorder="1" applyAlignment="1" applyProtection="1">
      <alignment horizontal="center" vertical="center" shrinkToFit="1"/>
    </xf>
    <xf numFmtId="168" fontId="11" fillId="11" borderId="29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7" fillId="2" borderId="20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8" fontId="12" fillId="2" borderId="281" xfId="1" applyNumberFormat="1" applyFont="1" applyFill="1" applyBorder="1" applyAlignment="1">
      <alignment horizontal="center" vertical="center"/>
    </xf>
    <xf numFmtId="168" fontId="12" fillId="2" borderId="282" xfId="1" applyNumberFormat="1" applyFont="1" applyFill="1" applyBorder="1" applyAlignment="1">
      <alignment horizontal="center" vertical="center"/>
    </xf>
    <xf numFmtId="0" fontId="8" fillId="13" borderId="204" xfId="2" applyFont="1" applyFill="1" applyBorder="1" applyAlignment="1">
      <alignment horizontal="center" vertical="center" wrapText="1"/>
    </xf>
    <xf numFmtId="168" fontId="9" fillId="9" borderId="2" xfId="2" applyNumberFormat="1" applyFont="1" applyFill="1" applyBorder="1" applyAlignment="1">
      <alignment vertical="center" wrapText="1"/>
    </xf>
    <xf numFmtId="168" fontId="9" fillId="9" borderId="243" xfId="2" applyNumberFormat="1" applyFont="1" applyFill="1" applyBorder="1" applyAlignment="1">
      <alignment vertical="center" wrapText="1"/>
    </xf>
    <xf numFmtId="168" fontId="9" fillId="0" borderId="111" xfId="2" applyNumberFormat="1" applyFont="1" applyBorder="1" applyAlignment="1">
      <alignment horizontal="right" vertical="center"/>
    </xf>
    <xf numFmtId="166" fontId="8" fillId="14" borderId="109" xfId="2" applyNumberFormat="1" applyFont="1" applyFill="1" applyBorder="1" applyAlignment="1">
      <alignment horizontal="right" vertical="center" wrapText="1"/>
    </xf>
    <xf numFmtId="166" fontId="8" fillId="14" borderId="107" xfId="2" applyNumberFormat="1" applyFont="1" applyFill="1" applyBorder="1" applyAlignment="1">
      <alignment horizontal="right" vertical="center" wrapText="1"/>
    </xf>
    <xf numFmtId="166" fontId="8" fillId="14" borderId="119" xfId="2" applyNumberFormat="1" applyFont="1" applyFill="1" applyBorder="1" applyAlignment="1">
      <alignment horizontal="right" vertical="center" wrapText="1"/>
    </xf>
    <xf numFmtId="166" fontId="8" fillId="14" borderId="117" xfId="2" applyNumberFormat="1" applyFont="1" applyFill="1" applyBorder="1" applyAlignment="1">
      <alignment horizontal="right" vertical="center" wrapText="1"/>
    </xf>
    <xf numFmtId="168" fontId="9" fillId="9" borderId="142" xfId="5" applyNumberFormat="1" applyFont="1" applyFill="1" applyBorder="1" applyAlignment="1">
      <alignment horizontal="right" vertical="center"/>
    </xf>
    <xf numFmtId="171" fontId="9" fillId="9" borderId="239" xfId="5" applyNumberFormat="1" applyFont="1" applyFill="1" applyBorder="1" applyAlignment="1">
      <alignment horizontal="right" vertical="center"/>
    </xf>
    <xf numFmtId="171" fontId="9" fillId="9" borderId="240" xfId="5" applyNumberFormat="1" applyFont="1" applyFill="1" applyBorder="1" applyAlignment="1">
      <alignment vertical="center"/>
    </xf>
    <xf numFmtId="171" fontId="9" fillId="0" borderId="108" xfId="5" applyNumberFormat="1" applyFont="1" applyBorder="1" applyAlignment="1">
      <alignment vertical="center"/>
    </xf>
    <xf numFmtId="170" fontId="8" fillId="14" borderId="109" xfId="5" applyNumberFormat="1" applyFont="1" applyFill="1" applyBorder="1" applyAlignment="1">
      <alignment horizontal="right" vertical="center" wrapText="1"/>
    </xf>
    <xf numFmtId="170" fontId="8" fillId="14" borderId="150" xfId="5" applyNumberFormat="1" applyFont="1" applyFill="1" applyBorder="1" applyAlignment="1">
      <alignment horizontal="right" vertical="center" wrapText="1"/>
    </xf>
    <xf numFmtId="170" fontId="8" fillId="14" borderId="119" xfId="5" applyNumberFormat="1" applyFont="1" applyFill="1" applyBorder="1" applyAlignment="1">
      <alignment horizontal="right" vertical="center" wrapText="1"/>
    </xf>
    <xf numFmtId="170" fontId="8" fillId="14" borderId="152" xfId="5" applyNumberFormat="1" applyFont="1" applyFill="1" applyBorder="1" applyAlignment="1">
      <alignment horizontal="right" vertical="center" wrapText="1"/>
    </xf>
    <xf numFmtId="171" fontId="9" fillId="9" borderId="140" xfId="5" applyNumberFormat="1" applyFont="1" applyFill="1" applyBorder="1" applyAlignment="1">
      <alignment horizontal="right" vertical="center" wrapText="1"/>
    </xf>
    <xf numFmtId="171" fontId="9" fillId="9" borderId="156" xfId="5" applyNumberFormat="1" applyFont="1" applyFill="1" applyBorder="1" applyAlignment="1">
      <alignment horizontal="right" vertical="center"/>
    </xf>
    <xf numFmtId="168" fontId="9" fillId="0" borderId="164" xfId="2" applyNumberFormat="1" applyFont="1" applyBorder="1" applyAlignment="1">
      <alignment vertical="center"/>
    </xf>
    <xf numFmtId="168" fontId="9" fillId="0" borderId="184" xfId="2" applyNumberFormat="1" applyFont="1" applyBorder="1" applyAlignment="1">
      <alignment vertical="center"/>
    </xf>
    <xf numFmtId="168" fontId="9" fillId="0" borderId="185" xfId="2" applyNumberFormat="1" applyFont="1" applyBorder="1" applyAlignment="1">
      <alignment vertical="center"/>
    </xf>
    <xf numFmtId="166" fontId="9" fillId="0" borderId="196" xfId="2" applyNumberFormat="1" applyFont="1" applyBorder="1" applyAlignment="1">
      <alignment vertical="center" wrapText="1"/>
    </xf>
    <xf numFmtId="166" fontId="9" fillId="0" borderId="121" xfId="2" applyNumberFormat="1" applyFont="1" applyBorder="1" applyAlignment="1">
      <alignment vertical="center" wrapText="1"/>
    </xf>
    <xf numFmtId="166" fontId="9" fillId="0" borderId="197" xfId="2" applyNumberFormat="1" applyFont="1" applyBorder="1" applyAlignment="1">
      <alignment vertical="center" wrapText="1"/>
    </xf>
    <xf numFmtId="166" fontId="9" fillId="0" borderId="124" xfId="2" applyNumberFormat="1" applyFont="1" applyBorder="1" applyAlignment="1">
      <alignment vertical="center" wrapText="1"/>
    </xf>
    <xf numFmtId="166" fontId="9" fillId="0" borderId="220" xfId="2" applyNumberFormat="1" applyFont="1" applyBorder="1" applyAlignment="1">
      <alignment vertical="center" wrapText="1"/>
    </xf>
    <xf numFmtId="168" fontId="9" fillId="16" borderId="185" xfId="2" applyNumberFormat="1" applyFont="1" applyFill="1" applyBorder="1" applyAlignment="1">
      <alignment vertical="center" wrapText="1"/>
    </xf>
    <xf numFmtId="166" fontId="9" fillId="0" borderId="119" xfId="2" applyNumberFormat="1" applyFont="1" applyBorder="1" applyAlignment="1">
      <alignment vertical="center" wrapText="1"/>
    </xf>
    <xf numFmtId="166" fontId="9" fillId="0" borderId="120" xfId="2" applyNumberFormat="1" applyFont="1" applyBorder="1" applyAlignment="1">
      <alignment vertical="center" wrapText="1"/>
    </xf>
    <xf numFmtId="166" fontId="9" fillId="0" borderId="272" xfId="2" applyNumberFormat="1" applyFont="1" applyBorder="1" applyAlignment="1">
      <alignment vertical="center" wrapText="1"/>
    </xf>
    <xf numFmtId="171" fontId="9" fillId="0" borderId="118" xfId="5" applyNumberFormat="1" applyFont="1" applyBorder="1" applyAlignment="1">
      <alignment vertical="center"/>
    </xf>
    <xf numFmtId="166" fontId="9" fillId="0" borderId="132" xfId="2" applyNumberFormat="1" applyFont="1" applyBorder="1" applyAlignment="1">
      <alignment horizontal="right" vertical="center"/>
    </xf>
    <xf numFmtId="168" fontId="9" fillId="0" borderId="108" xfId="2" applyNumberFormat="1" applyFont="1" applyBorder="1" applyAlignment="1">
      <alignment horizontal="right" vertical="center"/>
    </xf>
    <xf numFmtId="166" fontId="8" fillId="14" borderId="110" xfId="2" applyNumberFormat="1" applyFont="1" applyFill="1" applyBorder="1" applyAlignment="1">
      <alignment horizontal="right" vertical="center" wrapText="1"/>
    </xf>
    <xf numFmtId="166" fontId="8" fillId="14" borderId="120" xfId="2" applyNumberFormat="1" applyFont="1" applyFill="1" applyBorder="1" applyAlignment="1">
      <alignment horizontal="right" vertical="center" wrapText="1"/>
    </xf>
    <xf numFmtId="166" fontId="9" fillId="0" borderId="120" xfId="2" applyNumberFormat="1" applyFont="1" applyBorder="1" applyAlignment="1">
      <alignment horizontal="right" vertical="center"/>
    </xf>
    <xf numFmtId="166" fontId="9" fillId="14" borderId="120" xfId="2" applyNumberFormat="1" applyFont="1" applyFill="1" applyBorder="1" applyAlignment="1">
      <alignment horizontal="right" vertical="center" wrapText="1"/>
    </xf>
    <xf numFmtId="166" fontId="9" fillId="14" borderId="134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center"/>
    </xf>
    <xf numFmtId="0" fontId="44" fillId="0" borderId="0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42" fillId="0" borderId="0" xfId="2" applyFont="1" applyFill="1" applyBorder="1" applyAlignment="1"/>
    <xf numFmtId="0" fontId="42" fillId="0" borderId="0" xfId="2" applyFont="1" applyFill="1" applyBorder="1" applyAlignment="1">
      <alignment vertical="center"/>
    </xf>
    <xf numFmtId="0" fontId="43" fillId="0" borderId="0" xfId="2" applyFont="1" applyBorder="1" applyAlignment="1"/>
    <xf numFmtId="0" fontId="5" fillId="9" borderId="290" xfId="2" applyFont="1" applyFill="1" applyBorder="1" applyAlignment="1">
      <alignment vertical="center"/>
    </xf>
    <xf numFmtId="0" fontId="5" fillId="9" borderId="184" xfId="2" applyFont="1" applyFill="1" applyBorder="1" applyAlignment="1">
      <alignment vertical="center"/>
    </xf>
    <xf numFmtId="0" fontId="5" fillId="9" borderId="233" xfId="2" applyFont="1" applyFill="1" applyBorder="1" applyAlignment="1">
      <alignment vertical="center"/>
    </xf>
    <xf numFmtId="0" fontId="5" fillId="9" borderId="10" xfId="2" applyFont="1" applyFill="1" applyBorder="1" applyAlignment="1">
      <alignment vertical="center"/>
    </xf>
    <xf numFmtId="168" fontId="9" fillId="16" borderId="255" xfId="2" applyNumberFormat="1" applyFont="1" applyFill="1" applyBorder="1" applyAlignment="1">
      <alignment vertical="center" wrapText="1"/>
    </xf>
    <xf numFmtId="168" fontId="9" fillId="16" borderId="272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14" fillId="13" borderId="1" xfId="2" applyFont="1" applyFill="1" applyBorder="1" applyAlignment="1">
      <alignment vertical="center" wrapText="1"/>
    </xf>
    <xf numFmtId="0" fontId="5" fillId="9" borderId="292" xfId="2" applyFont="1" applyFill="1" applyBorder="1" applyAlignment="1">
      <alignment vertical="center"/>
    </xf>
    <xf numFmtId="0" fontId="5" fillId="9" borderId="293" xfId="2" applyFont="1" applyFill="1" applyBorder="1" applyAlignment="1">
      <alignment vertical="center"/>
    </xf>
    <xf numFmtId="171" fontId="9" fillId="9" borderId="139" xfId="5" applyNumberFormat="1" applyFont="1" applyFill="1" applyBorder="1" applyAlignment="1">
      <alignment horizontal="right" vertical="center"/>
    </xf>
    <xf numFmtId="171" fontId="9" fillId="9" borderId="141" xfId="5" applyNumberFormat="1" applyFont="1" applyFill="1" applyBorder="1" applyAlignment="1">
      <alignment horizontal="right" vertical="center"/>
    </xf>
    <xf numFmtId="168" fontId="5" fillId="9" borderId="184" xfId="2" applyNumberFormat="1" applyFont="1" applyFill="1" applyBorder="1" applyAlignment="1">
      <alignment vertical="center"/>
    </xf>
    <xf numFmtId="166" fontId="5" fillId="9" borderId="184" xfId="2" applyNumberFormat="1" applyFont="1" applyFill="1" applyBorder="1" applyAlignment="1">
      <alignment vertical="center"/>
    </xf>
    <xf numFmtId="0" fontId="43" fillId="0" borderId="0" xfId="2" applyFont="1" applyBorder="1" applyAlignment="1">
      <alignment horizontal="center" vertical="center"/>
    </xf>
    <xf numFmtId="0" fontId="9" fillId="13" borderId="157" xfId="2" applyFont="1" applyFill="1" applyBorder="1" applyAlignment="1">
      <alignment horizontal="center" vertical="center" wrapText="1"/>
    </xf>
    <xf numFmtId="168" fontId="9" fillId="2" borderId="227" xfId="2" applyNumberFormat="1" applyFont="1" applyFill="1" applyBorder="1" applyAlignment="1">
      <alignment vertical="center"/>
    </xf>
    <xf numFmtId="0" fontId="5" fillId="9" borderId="289" xfId="2" applyFont="1" applyFill="1" applyBorder="1" applyAlignment="1">
      <alignment vertical="center"/>
    </xf>
    <xf numFmtId="166" fontId="5" fillId="9" borderId="289" xfId="2" applyNumberFormat="1" applyFont="1" applyFill="1" applyBorder="1" applyAlignment="1">
      <alignment vertical="center"/>
    </xf>
    <xf numFmtId="0" fontId="7" fillId="24" borderId="14" xfId="2" applyFont="1" applyFill="1" applyBorder="1" applyAlignment="1">
      <alignment vertical="center"/>
    </xf>
    <xf numFmtId="0" fontId="9" fillId="13" borderId="207" xfId="2" applyFont="1" applyFill="1" applyBorder="1" applyAlignment="1">
      <alignment horizontal="center" vertical="center" wrapText="1"/>
    </xf>
    <xf numFmtId="0" fontId="5" fillId="9" borderId="11" xfId="2" applyFont="1" applyFill="1" applyBorder="1" applyAlignment="1">
      <alignment vertical="center"/>
    </xf>
    <xf numFmtId="0" fontId="5" fillId="24" borderId="14" xfId="2" applyFont="1" applyFill="1" applyBorder="1" applyAlignment="1">
      <alignment vertical="center"/>
    </xf>
    <xf numFmtId="168" fontId="9" fillId="23" borderId="3" xfId="2" applyNumberFormat="1" applyFont="1" applyFill="1" applyBorder="1" applyAlignment="1">
      <alignment vertical="center" wrapText="1"/>
    </xf>
    <xf numFmtId="0" fontId="7" fillId="0" borderId="184" xfId="2" applyFont="1" applyBorder="1" applyAlignment="1">
      <alignment vertical="center"/>
    </xf>
    <xf numFmtId="0" fontId="7" fillId="0" borderId="290" xfId="2" applyFont="1" applyBorder="1" applyAlignment="1">
      <alignment vertical="center"/>
    </xf>
    <xf numFmtId="168" fontId="9" fillId="16" borderId="291" xfId="2" applyNumberFormat="1" applyFont="1" applyFill="1" applyBorder="1" applyAlignment="1">
      <alignment vertical="center" wrapText="1"/>
    </xf>
    <xf numFmtId="166" fontId="5" fillId="9" borderId="183" xfId="2" applyNumberFormat="1" applyFont="1" applyFill="1" applyBorder="1" applyAlignment="1">
      <alignment vertical="center"/>
    </xf>
    <xf numFmtId="0" fontId="5" fillId="9" borderId="187" xfId="2" applyFont="1" applyFill="1" applyBorder="1" applyAlignment="1">
      <alignment vertical="center"/>
    </xf>
    <xf numFmtId="0" fontId="5" fillId="9" borderId="188" xfId="2" applyFont="1" applyFill="1" applyBorder="1" applyAlignment="1">
      <alignment vertical="center"/>
    </xf>
    <xf numFmtId="0" fontId="7" fillId="0" borderId="188" xfId="2" applyFont="1" applyBorder="1" applyAlignment="1">
      <alignment vertical="center"/>
    </xf>
    <xf numFmtId="168" fontId="9" fillId="16" borderId="189" xfId="2" applyNumberFormat="1" applyFont="1" applyFill="1" applyBorder="1" applyAlignment="1">
      <alignment vertical="center" wrapText="1"/>
    </xf>
    <xf numFmtId="0" fontId="44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left" vertical="center" wrapText="1"/>
    </xf>
    <xf numFmtId="0" fontId="9" fillId="13" borderId="165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8" fillId="13" borderId="8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9" fillId="13" borderId="201" xfId="2" applyFont="1" applyFill="1" applyBorder="1" applyAlignment="1">
      <alignment horizontal="center" vertical="center" wrapText="1"/>
    </xf>
    <xf numFmtId="0" fontId="9" fillId="13" borderId="202" xfId="2" applyFont="1" applyFill="1" applyBorder="1" applyAlignment="1">
      <alignment horizontal="center" vertical="center" wrapText="1"/>
    </xf>
    <xf numFmtId="0" fontId="8" fillId="13" borderId="173" xfId="2" applyFont="1" applyFill="1" applyBorder="1" applyAlignment="1">
      <alignment horizontal="center" vertical="center" wrapText="1"/>
    </xf>
    <xf numFmtId="166" fontId="9" fillId="0" borderId="112" xfId="2" applyNumberFormat="1" applyFont="1" applyBorder="1" applyAlignment="1">
      <alignment horizontal="right" vertical="center"/>
    </xf>
    <xf numFmtId="166" fontId="8" fillId="14" borderId="95" xfId="2" applyNumberFormat="1" applyFont="1" applyFill="1" applyBorder="1" applyAlignment="1">
      <alignment horizontal="right" vertical="center" wrapText="1"/>
    </xf>
    <xf numFmtId="166" fontId="8" fillId="14" borderId="113" xfId="2" applyNumberFormat="1" applyFont="1" applyFill="1" applyBorder="1" applyAlignment="1">
      <alignment horizontal="right" vertical="center" wrapText="1"/>
    </xf>
    <xf numFmtId="171" fontId="9" fillId="0" borderId="114" xfId="5" applyNumberFormat="1" applyFont="1" applyBorder="1" applyAlignment="1">
      <alignment horizontal="right" vertical="center"/>
    </xf>
    <xf numFmtId="166" fontId="9" fillId="14" borderId="115" xfId="2" applyNumberFormat="1" applyFont="1" applyFill="1" applyBorder="1" applyAlignment="1">
      <alignment horizontal="right" vertical="center" wrapText="1"/>
    </xf>
    <xf numFmtId="166" fontId="9" fillId="14" borderId="116" xfId="2" applyNumberFormat="1" applyFont="1" applyFill="1" applyBorder="1" applyAlignment="1">
      <alignment horizontal="right" vertical="center" wrapText="1"/>
    </xf>
    <xf numFmtId="166" fontId="8" fillId="14" borderId="121" xfId="2" applyNumberFormat="1" applyFont="1" applyFill="1" applyBorder="1" applyAlignment="1">
      <alignment horizontal="right" vertical="center" wrapText="1"/>
    </xf>
    <xf numFmtId="166" fontId="8" fillId="14" borderId="122" xfId="2" applyNumberFormat="1" applyFont="1" applyFill="1" applyBorder="1" applyAlignment="1">
      <alignment horizontal="right" vertical="center" wrapText="1"/>
    </xf>
    <xf numFmtId="171" fontId="9" fillId="0" borderId="123" xfId="5" applyNumberFormat="1" applyFont="1" applyBorder="1" applyAlignment="1">
      <alignment horizontal="right" vertical="center"/>
    </xf>
    <xf numFmtId="166" fontId="9" fillId="14" borderId="121" xfId="2" applyNumberFormat="1" applyFont="1" applyFill="1" applyBorder="1" applyAlignment="1">
      <alignment horizontal="right" vertical="center" wrapText="1"/>
    </xf>
    <xf numFmtId="166" fontId="9" fillId="14" borderId="124" xfId="2" applyNumberFormat="1" applyFont="1" applyFill="1" applyBorder="1" applyAlignment="1">
      <alignment horizontal="right" vertical="center" wrapText="1"/>
    </xf>
    <xf numFmtId="166" fontId="9" fillId="0" borderId="121" xfId="2" applyNumberFormat="1" applyFont="1" applyBorder="1" applyAlignment="1">
      <alignment horizontal="right" vertical="center"/>
    </xf>
    <xf numFmtId="166" fontId="9" fillId="0" borderId="122" xfId="2" applyNumberFormat="1" applyFont="1" applyBorder="1" applyAlignment="1">
      <alignment horizontal="right" vertical="center"/>
    </xf>
    <xf numFmtId="171" fontId="9" fillId="0" borderId="121" xfId="5" applyNumberFormat="1" applyFont="1" applyBorder="1" applyAlignment="1">
      <alignment horizontal="right" vertical="center"/>
    </xf>
    <xf numFmtId="171" fontId="9" fillId="0" borderId="220" xfId="5" applyNumberFormat="1" applyFont="1" applyBorder="1" applyAlignment="1">
      <alignment horizontal="right" vertical="center"/>
    </xf>
    <xf numFmtId="168" fontId="9" fillId="14" borderId="220" xfId="2" applyNumberFormat="1" applyFont="1" applyFill="1" applyBorder="1" applyAlignment="1">
      <alignment horizontal="right" vertical="center" wrapText="1"/>
    </xf>
    <xf numFmtId="166" fontId="8" fillId="14" borderId="135" xfId="2" applyNumberFormat="1" applyFont="1" applyFill="1" applyBorder="1" applyAlignment="1">
      <alignment horizontal="right" vertical="center" wrapText="1"/>
    </xf>
    <xf numFmtId="166" fontId="8" fillId="14" borderId="136" xfId="2" applyNumberFormat="1" applyFont="1" applyFill="1" applyBorder="1" applyAlignment="1">
      <alignment horizontal="right" vertical="center" wrapText="1"/>
    </xf>
    <xf numFmtId="168" fontId="9" fillId="14" borderId="135" xfId="2" applyNumberFormat="1" applyFont="1" applyFill="1" applyBorder="1" applyAlignment="1">
      <alignment horizontal="right" vertical="center" wrapText="1"/>
    </xf>
    <xf numFmtId="168" fontId="9" fillId="14" borderId="137" xfId="2" applyNumberFormat="1" applyFont="1" applyFill="1" applyBorder="1" applyAlignment="1">
      <alignment horizontal="right" vertical="center" wrapText="1"/>
    </xf>
    <xf numFmtId="171" fontId="9" fillId="9" borderId="241" xfId="5" applyNumberFormat="1" applyFont="1" applyFill="1" applyBorder="1" applyAlignment="1">
      <alignment horizontal="right" vertical="center"/>
    </xf>
    <xf numFmtId="171" fontId="9" fillId="9" borderId="242" xfId="5" applyNumberFormat="1" applyFont="1" applyFill="1" applyBorder="1" applyAlignment="1">
      <alignment horizontal="right" vertical="center"/>
    </xf>
    <xf numFmtId="171" fontId="9" fillId="9" borderId="146" xfId="5" applyNumberFormat="1" applyFont="1" applyFill="1" applyBorder="1" applyAlignment="1">
      <alignment horizontal="right" vertical="center"/>
    </xf>
    <xf numFmtId="168" fontId="9" fillId="9" borderId="241" xfId="5" applyNumberFormat="1" applyFont="1" applyFill="1" applyBorder="1" applyAlignment="1">
      <alignment horizontal="right" vertical="center"/>
    </xf>
    <xf numFmtId="168" fontId="9" fillId="9" borderId="243" xfId="5" applyNumberFormat="1" applyFont="1" applyFill="1" applyBorder="1" applyAlignment="1">
      <alignment horizontal="right" vertical="center"/>
    </xf>
    <xf numFmtId="171" fontId="8" fillId="14" borderId="109" xfId="5" applyNumberFormat="1" applyFont="1" applyFill="1" applyBorder="1" applyAlignment="1">
      <alignment horizontal="right" vertical="center" wrapText="1"/>
    </xf>
    <xf numFmtId="171" fontId="8" fillId="14" borderId="110" xfId="5" applyNumberFormat="1" applyFont="1" applyFill="1" applyBorder="1" applyAlignment="1">
      <alignment horizontal="right" vertical="center" wrapText="1"/>
    </xf>
    <xf numFmtId="166" fontId="9" fillId="14" borderId="95" xfId="2" applyNumberFormat="1" applyFont="1" applyFill="1" applyBorder="1" applyAlignment="1">
      <alignment horizontal="right" vertical="center" wrapText="1"/>
    </xf>
    <xf numFmtId="166" fontId="9" fillId="14" borderId="235" xfId="2" applyNumberFormat="1" applyFont="1" applyFill="1" applyBorder="1" applyAlignment="1">
      <alignment horizontal="right" vertical="center" wrapText="1"/>
    </xf>
    <xf numFmtId="171" fontId="8" fillId="14" borderId="119" xfId="5" applyNumberFormat="1" applyFont="1" applyFill="1" applyBorder="1" applyAlignment="1">
      <alignment horizontal="right" vertical="center" wrapText="1"/>
    </xf>
    <xf numFmtId="171" fontId="8" fillId="14" borderId="120" xfId="5" applyNumberFormat="1" applyFont="1" applyFill="1" applyBorder="1" applyAlignment="1">
      <alignment horizontal="right" vertical="center" wrapText="1"/>
    </xf>
    <xf numFmtId="166" fontId="9" fillId="14" borderId="220" xfId="2" applyNumberFormat="1" applyFont="1" applyFill="1" applyBorder="1" applyAlignment="1">
      <alignment horizontal="right" vertical="center" wrapText="1"/>
    </xf>
    <xf numFmtId="171" fontId="9" fillId="0" borderId="120" xfId="5" applyNumberFormat="1" applyFont="1" applyBorder="1" applyAlignment="1">
      <alignment horizontal="right" vertical="center"/>
    </xf>
    <xf numFmtId="171" fontId="9" fillId="14" borderId="134" xfId="5" applyNumberFormat="1" applyFont="1" applyFill="1" applyBorder="1" applyAlignment="1">
      <alignment horizontal="right" vertical="center" wrapText="1"/>
    </xf>
    <xf numFmtId="171" fontId="8" fillId="14" borderId="131" xfId="5" applyNumberFormat="1" applyFont="1" applyFill="1" applyBorder="1" applyAlignment="1">
      <alignment horizontal="right" vertical="center" wrapText="1"/>
    </xf>
    <xf numFmtId="168" fontId="9" fillId="14" borderId="251" xfId="2" applyNumberFormat="1" applyFont="1" applyFill="1" applyBorder="1" applyAlignment="1">
      <alignment horizontal="right" vertical="center" wrapText="1"/>
    </xf>
    <xf numFmtId="168" fontId="9" fillId="14" borderId="221" xfId="2" applyNumberFormat="1" applyFont="1" applyFill="1" applyBorder="1" applyAlignment="1">
      <alignment horizontal="right" vertical="center" wrapText="1"/>
    </xf>
    <xf numFmtId="171" fontId="9" fillId="9" borderId="157" xfId="5" applyNumberFormat="1" applyFont="1" applyFill="1" applyBorder="1" applyAlignment="1">
      <alignment horizontal="right" vertical="center"/>
    </xf>
    <xf numFmtId="171" fontId="9" fillId="9" borderId="199" xfId="5" applyNumberFormat="1" applyFont="1" applyFill="1" applyBorder="1" applyAlignment="1">
      <alignment horizontal="right" vertical="center"/>
    </xf>
    <xf numFmtId="171" fontId="9" fillId="9" borderId="147" xfId="5" applyNumberFormat="1" applyFont="1" applyFill="1" applyBorder="1" applyAlignment="1">
      <alignment horizontal="right" vertical="center"/>
    </xf>
    <xf numFmtId="171" fontId="9" fillId="2" borderId="298" xfId="5" applyNumberFormat="1" applyFont="1" applyFill="1" applyBorder="1" applyAlignment="1">
      <alignment horizontal="right" vertical="center"/>
    </xf>
    <xf numFmtId="171" fontId="9" fillId="2" borderId="216" xfId="5" applyNumberFormat="1" applyFont="1" applyFill="1" applyBorder="1" applyAlignment="1">
      <alignment horizontal="right" vertical="center"/>
    </xf>
    <xf numFmtId="168" fontId="9" fillId="0" borderId="299" xfId="2" applyNumberFormat="1" applyFont="1" applyBorder="1" applyAlignment="1">
      <alignment vertical="center"/>
    </xf>
    <xf numFmtId="168" fontId="9" fillId="0" borderId="167" xfId="2" applyNumberFormat="1" applyFont="1" applyBorder="1" applyAlignment="1">
      <alignment vertical="center"/>
    </xf>
    <xf numFmtId="168" fontId="9" fillId="0" borderId="133" xfId="2" applyNumberFormat="1" applyFont="1" applyBorder="1" applyAlignment="1">
      <alignment vertical="center"/>
    </xf>
    <xf numFmtId="168" fontId="9" fillId="0" borderId="171" xfId="2" applyNumberFormat="1" applyFont="1" applyBorder="1" applyAlignment="1">
      <alignment vertical="center"/>
    </xf>
    <xf numFmtId="0" fontId="43" fillId="0" borderId="0" xfId="2" applyFont="1" applyBorder="1" applyAlignment="1">
      <alignment horizontal="center"/>
    </xf>
    <xf numFmtId="168" fontId="5" fillId="9" borderId="233" xfId="2" applyNumberFormat="1" applyFont="1" applyFill="1" applyBorder="1" applyAlignment="1">
      <alignment vertical="center"/>
    </xf>
    <xf numFmtId="166" fontId="5" fillId="9" borderId="233" xfId="2" applyNumberFormat="1" applyFont="1" applyFill="1" applyBorder="1" applyAlignment="1">
      <alignment vertical="center"/>
    </xf>
    <xf numFmtId="168" fontId="9" fillId="0" borderId="189" xfId="2" applyNumberFormat="1" applyFont="1" applyBorder="1" applyAlignment="1">
      <alignment vertical="center"/>
    </xf>
    <xf numFmtId="0" fontId="57" fillId="0" borderId="14" xfId="2" applyFont="1" applyBorder="1" applyAlignment="1">
      <alignment horizontal="center"/>
    </xf>
    <xf numFmtId="0" fontId="57" fillId="0" borderId="0" xfId="2" applyFont="1" applyBorder="1" applyAlignment="1">
      <alignment horizontal="center" vertical="center"/>
    </xf>
    <xf numFmtId="0" fontId="58" fillId="0" borderId="0" xfId="2" applyFont="1" applyAlignment="1">
      <alignment horizontal="left" vertical="center"/>
    </xf>
    <xf numFmtId="164" fontId="3" fillId="9" borderId="239" xfId="5" applyFont="1" applyFill="1" applyBorder="1" applyAlignment="1">
      <alignment vertical="center"/>
    </xf>
    <xf numFmtId="164" fontId="3" fillId="9" borderId="140" xfId="5" applyFont="1" applyFill="1" applyBorder="1" applyAlignment="1">
      <alignment vertical="center"/>
    </xf>
    <xf numFmtId="0" fontId="43" fillId="0" borderId="13" xfId="2" applyFont="1" applyBorder="1" applyAlignment="1"/>
    <xf numFmtId="168" fontId="43" fillId="0" borderId="0" xfId="2" applyNumberFormat="1" applyFont="1" applyBorder="1" applyAlignment="1">
      <alignment horizontal="center"/>
    </xf>
    <xf numFmtId="0" fontId="43" fillId="0" borderId="190" xfId="2" applyFont="1" applyBorder="1" applyAlignment="1"/>
    <xf numFmtId="168" fontId="43" fillId="0" borderId="0" xfId="2" applyNumberFormat="1" applyFont="1" applyBorder="1" applyAlignment="1"/>
    <xf numFmtId="166" fontId="43" fillId="0" borderId="0" xfId="2" applyNumberFormat="1" applyFont="1" applyBorder="1" applyAlignment="1"/>
    <xf numFmtId="0" fontId="9" fillId="0" borderId="0" xfId="2" applyFont="1" applyBorder="1" applyAlignment="1">
      <alignment vertical="top"/>
    </xf>
    <xf numFmtId="0" fontId="14" fillId="0" borderId="0" xfId="2" applyFont="1" applyBorder="1" applyAlignment="1"/>
    <xf numFmtId="0" fontId="14" fillId="2" borderId="0" xfId="2" applyFont="1" applyFill="1" applyBorder="1" applyAlignment="1"/>
    <xf numFmtId="0" fontId="57" fillId="0" borderId="0" xfId="2" applyFont="1" applyBorder="1" applyAlignment="1">
      <alignment horizontal="center"/>
    </xf>
    <xf numFmtId="171" fontId="9" fillId="0" borderId="252" xfId="5" applyNumberFormat="1" applyFont="1" applyBorder="1" applyAlignment="1">
      <alignment horizontal="right" vertical="center"/>
    </xf>
    <xf numFmtId="168" fontId="9" fillId="9" borderId="144" xfId="5" applyNumberFormat="1" applyFont="1" applyFill="1" applyBorder="1" applyAlignment="1">
      <alignment horizontal="right" vertical="center"/>
    </xf>
    <xf numFmtId="168" fontId="9" fillId="9" borderId="147" xfId="5" applyNumberFormat="1" applyFont="1" applyFill="1" applyBorder="1" applyAlignment="1">
      <alignment horizontal="right" vertical="center"/>
    </xf>
    <xf numFmtId="0" fontId="58" fillId="0" borderId="0" xfId="2" applyFont="1" applyAlignment="1">
      <alignment vertical="center"/>
    </xf>
    <xf numFmtId="171" fontId="9" fillId="0" borderId="128" xfId="5" applyNumberFormat="1" applyFont="1" applyBorder="1" applyAlignment="1">
      <alignment horizontal="right" vertical="center"/>
    </xf>
    <xf numFmtId="171" fontId="8" fillId="14" borderId="218" xfId="5" applyNumberFormat="1" applyFont="1" applyFill="1" applyBorder="1" applyAlignment="1">
      <alignment horizontal="right" vertical="center" wrapText="1"/>
    </xf>
    <xf numFmtId="171" fontId="8" fillId="14" borderId="134" xfId="5" applyNumberFormat="1" applyFont="1" applyFill="1" applyBorder="1" applyAlignment="1">
      <alignment horizontal="right" vertical="center" wrapText="1"/>
    </xf>
    <xf numFmtId="168" fontId="9" fillId="2" borderId="228" xfId="2" applyNumberFormat="1" applyFont="1" applyFill="1" applyBorder="1" applyAlignment="1">
      <alignment vertical="center"/>
    </xf>
    <xf numFmtId="168" fontId="9" fillId="2" borderId="229" xfId="2" applyNumberFormat="1" applyFont="1" applyFill="1" applyBorder="1" applyAlignment="1">
      <alignment vertical="center"/>
    </xf>
    <xf numFmtId="168" fontId="9" fillId="0" borderId="230" xfId="2" applyNumberFormat="1" applyFont="1" applyBorder="1" applyAlignment="1">
      <alignment vertical="center"/>
    </xf>
    <xf numFmtId="0" fontId="9" fillId="16" borderId="0" xfId="2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/>
    </xf>
    <xf numFmtId="168" fontId="9" fillId="2" borderId="230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/>
    </xf>
    <xf numFmtId="168" fontId="9" fillId="2" borderId="133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 vertical="center"/>
    </xf>
    <xf numFmtId="166" fontId="9" fillId="0" borderId="133" xfId="2" applyNumberFormat="1" applyFont="1" applyBorder="1" applyAlignment="1">
      <alignment vertical="center" wrapText="1"/>
    </xf>
    <xf numFmtId="166" fontId="9" fillId="0" borderId="137" xfId="2" applyNumberFormat="1" applyFont="1" applyBorder="1" applyAlignment="1">
      <alignment vertical="center" wrapText="1"/>
    </xf>
    <xf numFmtId="166" fontId="9" fillId="0" borderId="271" xfId="2" applyNumberFormat="1" applyFont="1" applyBorder="1" applyAlignment="1">
      <alignment vertical="center" wrapText="1"/>
    </xf>
    <xf numFmtId="0" fontId="39" fillId="0" borderId="0" xfId="2" applyFont="1" applyBorder="1" applyAlignment="1">
      <alignment vertical="center"/>
    </xf>
    <xf numFmtId="0" fontId="39" fillId="0" borderId="0" xfId="2" applyFont="1" applyBorder="1" applyAlignment="1">
      <alignment vertical="top"/>
    </xf>
    <xf numFmtId="0" fontId="41" fillId="0" borderId="0" xfId="2" applyFont="1" applyBorder="1" applyAlignment="1"/>
    <xf numFmtId="0" fontId="41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9" fillId="0" borderId="0" xfId="2" applyFont="1" applyBorder="1" applyAlignment="1"/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168" fontId="5" fillId="9" borderId="290" xfId="2" applyNumberFormat="1" applyFont="1" applyFill="1" applyBorder="1" applyAlignment="1">
      <alignment vertical="center"/>
    </xf>
    <xf numFmtId="168" fontId="5" fillId="9" borderId="208" xfId="2" applyNumberFormat="1" applyFont="1" applyFill="1" applyBorder="1" applyAlignment="1">
      <alignment vertical="center"/>
    </xf>
    <xf numFmtId="0" fontId="35" fillId="0" borderId="0" xfId="2" applyFont="1" applyAlignment="1">
      <alignment vertical="center"/>
    </xf>
    <xf numFmtId="168" fontId="35" fillId="2" borderId="0" xfId="2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26" fillId="0" borderId="61" xfId="3" applyFont="1" applyBorder="1" applyAlignment="1">
      <alignment horizontal="center" vertical="center" wrapText="1"/>
    </xf>
    <xf numFmtId="0" fontId="26" fillId="0" borderId="71" xfId="3" applyFont="1" applyBorder="1" applyAlignment="1">
      <alignment horizontal="center" vertical="center" wrapText="1"/>
    </xf>
    <xf numFmtId="0" fontId="26" fillId="0" borderId="52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1" fillId="10" borderId="71" xfId="3" applyFont="1" applyFill="1" applyBorder="1" applyAlignment="1">
      <alignment horizontal="center"/>
    </xf>
    <xf numFmtId="0" fontId="21" fillId="10" borderId="72" xfId="3" applyFont="1" applyFill="1" applyBorder="1" applyAlignment="1">
      <alignment horizontal="center"/>
    </xf>
    <xf numFmtId="0" fontId="21" fillId="0" borderId="14" xfId="3" applyFont="1" applyBorder="1" applyAlignment="1">
      <alignment horizontal="left"/>
    </xf>
    <xf numFmtId="0" fontId="26" fillId="0" borderId="5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1" fillId="8" borderId="71" xfId="3" applyFont="1" applyFill="1" applyBorder="1" applyAlignment="1">
      <alignment horizontal="center"/>
    </xf>
    <xf numFmtId="0" fontId="21" fillId="8" borderId="72" xfId="3" applyFont="1" applyFill="1" applyBorder="1" applyAlignment="1">
      <alignment horizontal="center"/>
    </xf>
    <xf numFmtId="0" fontId="29" fillId="0" borderId="14" xfId="3" applyFont="1" applyBorder="1" applyAlignment="1">
      <alignment horizontal="left"/>
    </xf>
    <xf numFmtId="0" fontId="26" fillId="10" borderId="46" xfId="3" applyFont="1" applyFill="1" applyBorder="1" applyAlignment="1">
      <alignment horizontal="center" vertical="center" wrapText="1"/>
    </xf>
    <xf numFmtId="0" fontId="26" fillId="10" borderId="49" xfId="3" applyFont="1" applyFill="1" applyBorder="1" applyAlignment="1">
      <alignment horizontal="center" vertical="center" wrapText="1"/>
    </xf>
    <xf numFmtId="0" fontId="26" fillId="10" borderId="47" xfId="3" applyFont="1" applyFill="1" applyBorder="1" applyAlignment="1">
      <alignment horizontal="center" vertical="center" wrapText="1"/>
    </xf>
    <xf numFmtId="0" fontId="26" fillId="10" borderId="50" xfId="3" applyFont="1" applyFill="1" applyBorder="1" applyAlignment="1">
      <alignment horizontal="center" vertical="center" wrapText="1"/>
    </xf>
    <xf numFmtId="0" fontId="26" fillId="10" borderId="48" xfId="3" applyFont="1" applyFill="1" applyBorder="1" applyAlignment="1">
      <alignment horizontal="center"/>
    </xf>
    <xf numFmtId="0" fontId="26" fillId="10" borderId="10" xfId="3" applyFont="1" applyFill="1" applyBorder="1" applyAlignment="1">
      <alignment horizontal="center"/>
    </xf>
    <xf numFmtId="0" fontId="26" fillId="10" borderId="2" xfId="3" applyFont="1" applyFill="1" applyBorder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0" borderId="14" xfId="3" applyFont="1" applyBorder="1" applyAlignment="1">
      <alignment horizontal="left"/>
    </xf>
    <xf numFmtId="0" fontId="26" fillId="8" borderId="46" xfId="3" applyFont="1" applyFill="1" applyBorder="1" applyAlignment="1">
      <alignment horizontal="center" vertical="center" wrapText="1"/>
    </xf>
    <xf numFmtId="0" fontId="26" fillId="8" borderId="49" xfId="3" applyFont="1" applyFill="1" applyBorder="1" applyAlignment="1">
      <alignment horizontal="center" vertical="center" wrapText="1"/>
    </xf>
    <xf numFmtId="0" fontId="26" fillId="8" borderId="47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8" borderId="48" xfId="3" applyFont="1" applyFill="1" applyBorder="1" applyAlignment="1">
      <alignment horizontal="center"/>
    </xf>
    <xf numFmtId="0" fontId="26" fillId="8" borderId="10" xfId="3" applyFont="1" applyFill="1" applyBorder="1" applyAlignment="1">
      <alignment horizontal="center"/>
    </xf>
    <xf numFmtId="0" fontId="26" fillId="8" borderId="2" xfId="3" applyFont="1" applyFill="1" applyBorder="1" applyAlignment="1">
      <alignment horizontal="center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11" fillId="13" borderId="126" xfId="2" applyFont="1" applyFill="1" applyBorder="1" applyAlignment="1">
      <alignment horizontal="left" vertical="center" wrapText="1"/>
    </xf>
    <xf numFmtId="0" fontId="11" fillId="13" borderId="127" xfId="2" applyFont="1" applyFill="1" applyBorder="1" applyAlignment="1">
      <alignment horizontal="left" vertical="center" wrapText="1"/>
    </xf>
    <xf numFmtId="0" fontId="11" fillId="13" borderId="129" xfId="2" applyFont="1" applyFill="1" applyBorder="1" applyAlignment="1">
      <alignment horizontal="left" vertical="center" wrapText="1"/>
    </xf>
    <xf numFmtId="0" fontId="11" fillId="13" borderId="130" xfId="2" applyFont="1" applyFill="1" applyBorder="1" applyAlignment="1">
      <alignment horizontal="left" vertical="center" wrapText="1"/>
    </xf>
    <xf numFmtId="0" fontId="9" fillId="13" borderId="236" xfId="2" applyFont="1" applyFill="1" applyBorder="1" applyAlignment="1">
      <alignment horizontal="left" vertical="center" wrapText="1"/>
    </xf>
    <xf numFmtId="0" fontId="9" fillId="13" borderId="237" xfId="2" applyFont="1" applyFill="1" applyBorder="1" applyAlignment="1">
      <alignment horizontal="left" vertical="center" wrapText="1"/>
    </xf>
    <xf numFmtId="0" fontId="42" fillId="10" borderId="0" xfId="2" applyFont="1" applyFill="1" applyBorder="1" applyAlignment="1">
      <alignment horizontal="center"/>
    </xf>
    <xf numFmtId="0" fontId="8" fillId="13" borderId="88" xfId="2" applyFont="1" applyFill="1" applyBorder="1" applyAlignment="1">
      <alignment horizontal="center" vertical="center" wrapText="1"/>
    </xf>
    <xf numFmtId="0" fontId="8" fillId="13" borderId="97" xfId="2" applyFont="1" applyFill="1" applyBorder="1" applyAlignment="1">
      <alignment horizontal="center" vertical="center" wrapText="1"/>
    </xf>
    <xf numFmtId="0" fontId="8" fillId="13" borderId="89" xfId="2" applyFont="1" applyFill="1" applyBorder="1" applyAlignment="1">
      <alignment horizontal="center" vertical="center" wrapText="1"/>
    </xf>
    <xf numFmtId="0" fontId="8" fillId="13" borderId="98" xfId="2" applyFont="1" applyFill="1" applyBorder="1" applyAlignment="1">
      <alignment horizontal="center" vertical="center" wrapText="1"/>
    </xf>
    <xf numFmtId="0" fontId="39" fillId="18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13" borderId="90" xfId="2" applyFont="1" applyFill="1" applyBorder="1" applyAlignment="1">
      <alignment horizontal="center" vertical="center" wrapText="1"/>
    </xf>
    <xf numFmtId="0" fontId="8" fillId="13" borderId="91" xfId="2" applyFont="1" applyFill="1" applyBorder="1" applyAlignment="1">
      <alignment horizontal="center" vertical="center" wrapText="1"/>
    </xf>
    <xf numFmtId="0" fontId="8" fillId="13" borderId="92" xfId="2" applyFont="1" applyFill="1" applyBorder="1" applyAlignment="1">
      <alignment horizontal="center" vertical="center" wrapText="1"/>
    </xf>
    <xf numFmtId="0" fontId="8" fillId="13" borderId="93" xfId="2" applyFont="1" applyFill="1" applyBorder="1" applyAlignment="1">
      <alignment horizontal="center" vertical="center" wrapText="1"/>
    </xf>
    <xf numFmtId="0" fontId="8" fillId="13" borderId="94" xfId="2" applyFont="1" applyFill="1" applyBorder="1" applyAlignment="1">
      <alignment horizontal="center" vertical="center" wrapText="1"/>
    </xf>
    <xf numFmtId="0" fontId="8" fillId="13" borderId="95" xfId="2" applyFont="1" applyFill="1" applyBorder="1" applyAlignment="1">
      <alignment horizontal="center" vertical="center" wrapText="1"/>
    </xf>
    <xf numFmtId="0" fontId="8" fillId="13" borderId="96" xfId="2" applyFont="1" applyFill="1" applyBorder="1" applyAlignment="1">
      <alignment horizontal="center" vertical="center" wrapText="1"/>
    </xf>
    <xf numFmtId="0" fontId="8" fillId="13" borderId="148" xfId="2" applyFont="1" applyFill="1" applyBorder="1" applyAlignment="1">
      <alignment horizontal="center" vertical="center" wrapText="1"/>
    </xf>
    <xf numFmtId="0" fontId="9" fillId="13" borderId="48" xfId="2" applyFont="1" applyFill="1" applyBorder="1" applyAlignment="1">
      <alignment horizontal="left" vertical="center" wrapText="1"/>
    </xf>
    <xf numFmtId="0" fontId="9" fillId="13" borderId="138" xfId="2" applyFont="1" applyFill="1" applyBorder="1" applyAlignment="1">
      <alignment horizontal="left" vertical="center" wrapText="1"/>
    </xf>
    <xf numFmtId="0" fontId="9" fillId="13" borderId="48" xfId="2" applyFont="1" applyFill="1" applyBorder="1" applyAlignment="1">
      <alignment horizontal="center" vertical="center" wrapText="1"/>
    </xf>
    <xf numFmtId="0" fontId="9" fillId="13" borderId="139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63" xfId="2" applyFont="1" applyFill="1" applyBorder="1" applyAlignment="1">
      <alignment horizontal="left" vertical="center" wrapText="1"/>
    </xf>
    <xf numFmtId="0" fontId="9" fillId="13" borderId="165" xfId="2" applyFont="1" applyFill="1" applyBorder="1" applyAlignment="1">
      <alignment horizontal="left" vertical="center" wrapText="1"/>
    </xf>
    <xf numFmtId="0" fontId="9" fillId="13" borderId="166" xfId="2" applyFont="1" applyFill="1" applyBorder="1" applyAlignment="1">
      <alignment horizontal="left" vertical="center" wrapText="1"/>
    </xf>
    <xf numFmtId="0" fontId="9" fillId="13" borderId="283" xfId="2" applyFont="1" applyFill="1" applyBorder="1" applyAlignment="1">
      <alignment horizontal="left" vertical="center" wrapText="1"/>
    </xf>
    <xf numFmtId="0" fontId="43" fillId="0" borderId="14" xfId="2" applyFont="1" applyBorder="1" applyAlignment="1">
      <alignment horizontal="center"/>
    </xf>
    <xf numFmtId="0" fontId="39" fillId="18" borderId="0" xfId="2" applyFont="1" applyFill="1" applyBorder="1" applyAlignment="1">
      <alignment horizontal="center" vertical="center"/>
    </xf>
    <xf numFmtId="0" fontId="9" fillId="13" borderId="236" xfId="2" applyFont="1" applyFill="1" applyBorder="1" applyAlignment="1">
      <alignment horizontal="center" vertical="center" wrapText="1"/>
    </xf>
    <xf numFmtId="0" fontId="9" fillId="13" borderId="283" xfId="2" applyFont="1" applyFill="1" applyBorder="1" applyAlignment="1">
      <alignment horizontal="center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9" fillId="13" borderId="160" xfId="2" applyFont="1" applyFill="1" applyBorder="1" applyAlignment="1">
      <alignment horizontal="left" vertical="center" wrapText="1"/>
    </xf>
    <xf numFmtId="0" fontId="14" fillId="13" borderId="157" xfId="2" applyFont="1" applyFill="1" applyBorder="1" applyAlignment="1">
      <alignment horizontal="center" vertical="center" wrapText="1"/>
    </xf>
    <xf numFmtId="0" fontId="14" fillId="13" borderId="2" xfId="2" applyFont="1" applyFill="1" applyBorder="1" applyAlignment="1">
      <alignment horizontal="center" vertical="center" wrapText="1"/>
    </xf>
    <xf numFmtId="0" fontId="9" fillId="13" borderId="139" xfId="2" applyFont="1" applyFill="1" applyBorder="1" applyAlignment="1">
      <alignment horizontal="left" vertical="center" wrapText="1"/>
    </xf>
    <xf numFmtId="0" fontId="44" fillId="0" borderId="14" xfId="2" applyFont="1" applyBorder="1" applyAlignment="1">
      <alignment horizontal="center" vertical="top"/>
    </xf>
    <xf numFmtId="0" fontId="9" fillId="13" borderId="11" xfId="2" applyFont="1" applyFill="1" applyBorder="1" applyAlignment="1">
      <alignment horizontal="left" vertical="center" wrapText="1"/>
    </xf>
    <xf numFmtId="0" fontId="9" fillId="13" borderId="99" xfId="2" applyFont="1" applyFill="1" applyBorder="1" applyAlignment="1">
      <alignment horizontal="left" vertical="center" wrapText="1"/>
    </xf>
    <xf numFmtId="0" fontId="9" fillId="13" borderId="289" xfId="2" applyFont="1" applyFill="1" applyBorder="1" applyAlignment="1">
      <alignment horizontal="left" vertical="center" wrapText="1"/>
    </xf>
    <xf numFmtId="0" fontId="9" fillId="13" borderId="290" xfId="2" applyFont="1" applyFill="1" applyBorder="1" applyAlignment="1">
      <alignment horizontal="left" vertical="center" wrapText="1"/>
    </xf>
    <xf numFmtId="0" fontId="9" fillId="13" borderId="183" xfId="2" applyFont="1" applyFill="1" applyBorder="1" applyAlignment="1">
      <alignment horizontal="left" vertical="center" wrapText="1"/>
    </xf>
    <xf numFmtId="0" fontId="9" fillId="13" borderId="184" xfId="2" applyFont="1" applyFill="1" applyBorder="1" applyAlignment="1">
      <alignment horizontal="left" vertical="center" wrapText="1"/>
    </xf>
    <xf numFmtId="0" fontId="42" fillId="10" borderId="0" xfId="2" applyFont="1" applyFill="1" applyBorder="1" applyAlignment="1">
      <alignment horizontal="center" vertical="center"/>
    </xf>
    <xf numFmtId="168" fontId="9" fillId="16" borderId="290" xfId="2" applyNumberFormat="1" applyFont="1" applyFill="1" applyBorder="1" applyAlignment="1">
      <alignment horizontal="right" vertical="center" wrapText="1"/>
    </xf>
    <xf numFmtId="168" fontId="9" fillId="16" borderId="291" xfId="2" applyNumberFormat="1" applyFont="1" applyFill="1" applyBorder="1" applyAlignment="1">
      <alignment horizontal="right" vertical="center" wrapText="1"/>
    </xf>
    <xf numFmtId="0" fontId="9" fillId="13" borderId="127" xfId="2" applyFont="1" applyFill="1" applyBorder="1" applyAlignment="1">
      <alignment horizontal="left" vertical="center" wrapText="1"/>
    </xf>
    <xf numFmtId="0" fontId="9" fillId="13" borderId="233" xfId="2" applyFont="1" applyFill="1" applyBorder="1" applyAlignment="1">
      <alignment horizontal="left" vertical="center" wrapText="1"/>
    </xf>
    <xf numFmtId="168" fontId="9" fillId="0" borderId="233" xfId="2" applyNumberFormat="1" applyFont="1" applyBorder="1" applyAlignment="1">
      <alignment horizontal="right" vertical="center"/>
    </xf>
    <xf numFmtId="168" fontId="9" fillId="0" borderId="234" xfId="2" applyNumberFormat="1" applyFont="1" applyBorder="1" applyAlignment="1">
      <alignment horizontal="right" vertical="center"/>
    </xf>
    <xf numFmtId="168" fontId="9" fillId="9" borderId="157" xfId="2" applyNumberFormat="1" applyFont="1" applyFill="1" applyBorder="1" applyAlignment="1">
      <alignment horizontal="right" vertical="center"/>
    </xf>
    <xf numFmtId="168" fontId="9" fillId="9" borderId="2" xfId="2" applyNumberFormat="1" applyFont="1" applyFill="1" applyBorder="1" applyAlignment="1">
      <alignment horizontal="right" vertical="center"/>
    </xf>
    <xf numFmtId="0" fontId="15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4" fillId="10" borderId="0" xfId="2" applyFont="1" applyFill="1" applyBorder="1" applyAlignment="1">
      <alignment horizontal="center" vertical="center"/>
    </xf>
    <xf numFmtId="0" fontId="9" fillId="13" borderId="4" xfId="2" applyFont="1" applyFill="1" applyBorder="1" applyAlignment="1">
      <alignment horizontal="center" vertical="center" wrapText="1"/>
    </xf>
    <xf numFmtId="0" fontId="9" fillId="13" borderId="175" xfId="2" applyFont="1" applyFill="1" applyBorder="1" applyAlignment="1">
      <alignment horizontal="center" vertical="center" wrapText="1"/>
    </xf>
    <xf numFmtId="0" fontId="9" fillId="13" borderId="187" xfId="2" applyFont="1" applyFill="1" applyBorder="1" applyAlignment="1">
      <alignment horizontal="left" vertical="center" wrapText="1"/>
    </xf>
    <xf numFmtId="0" fontId="9" fillId="13" borderId="188" xfId="2" applyFont="1" applyFill="1" applyBorder="1" applyAlignment="1">
      <alignment horizontal="left" vertical="center" wrapText="1"/>
    </xf>
    <xf numFmtId="0" fontId="35" fillId="0" borderId="0" xfId="2" applyFont="1" applyBorder="1" applyAlignment="1">
      <alignment horizontal="center"/>
    </xf>
    <xf numFmtId="0" fontId="9" fillId="13" borderId="193" xfId="2" applyFont="1" applyFill="1" applyBorder="1" applyAlignment="1">
      <alignment horizontal="left" vertical="center" wrapText="1"/>
    </xf>
    <xf numFmtId="0" fontId="9" fillId="13" borderId="195" xfId="2" applyFont="1" applyFill="1" applyBorder="1" applyAlignment="1">
      <alignment horizontal="left" vertical="center" wrapText="1"/>
    </xf>
    <xf numFmtId="0" fontId="9" fillId="13" borderId="179" xfId="2" applyFont="1" applyFill="1" applyBorder="1" applyAlignment="1">
      <alignment horizontal="left" vertical="center" wrapText="1"/>
    </xf>
    <xf numFmtId="0" fontId="9" fillId="13" borderId="180" xfId="2" applyFont="1" applyFill="1" applyBorder="1" applyAlignment="1">
      <alignment horizontal="left" vertical="center" wrapText="1"/>
    </xf>
    <xf numFmtId="0" fontId="15" fillId="0" borderId="14" xfId="2" applyFont="1" applyBorder="1" applyAlignment="1">
      <alignment horizontal="center" vertical="top"/>
    </xf>
    <xf numFmtId="0" fontId="9" fillId="13" borderId="162" xfId="2" applyFont="1" applyFill="1" applyBorder="1" applyAlignment="1">
      <alignment horizontal="left" vertical="top" wrapText="1"/>
    </xf>
    <xf numFmtId="0" fontId="9" fillId="13" borderId="163" xfId="2" applyFont="1" applyFill="1" applyBorder="1" applyAlignment="1">
      <alignment horizontal="left" vertical="top" wrapText="1"/>
    </xf>
    <xf numFmtId="0" fontId="9" fillId="13" borderId="205" xfId="2" applyFont="1" applyFill="1" applyBorder="1" applyAlignment="1">
      <alignment horizontal="left" vertical="center" wrapText="1"/>
    </xf>
    <xf numFmtId="0" fontId="9" fillId="13" borderId="206" xfId="2" applyFont="1" applyFill="1" applyBorder="1" applyAlignment="1">
      <alignment horizontal="left" vertical="center" wrapText="1"/>
    </xf>
    <xf numFmtId="0" fontId="44" fillId="0" borderId="0" xfId="2" applyFont="1" applyBorder="1" applyAlignment="1">
      <alignment horizontal="center" vertical="top"/>
    </xf>
    <xf numFmtId="0" fontId="9" fillId="13" borderId="224" xfId="2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top"/>
    </xf>
    <xf numFmtId="0" fontId="9" fillId="13" borderId="198" xfId="2" applyFont="1" applyFill="1" applyBorder="1" applyAlignment="1">
      <alignment horizontal="left" vertical="center" wrapText="1"/>
    </xf>
    <xf numFmtId="0" fontId="9" fillId="13" borderId="2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2" xfId="2" applyFont="1" applyFill="1" applyBorder="1" applyAlignment="1">
      <alignment horizontal="center" vertical="center" wrapText="1"/>
    </xf>
    <xf numFmtId="168" fontId="9" fillId="0" borderId="184" xfId="2" applyNumberFormat="1" applyFont="1" applyBorder="1" applyAlignment="1">
      <alignment horizontal="right" vertical="center"/>
    </xf>
    <xf numFmtId="168" fontId="9" fillId="0" borderId="185" xfId="2" applyNumberFormat="1" applyFont="1" applyBorder="1" applyAlignment="1">
      <alignment horizontal="right" vertical="center"/>
    </xf>
    <xf numFmtId="0" fontId="14" fillId="13" borderId="207" xfId="2" applyFont="1" applyFill="1" applyBorder="1" applyAlignment="1">
      <alignment horizontal="center" vertical="center" wrapText="1"/>
    </xf>
    <xf numFmtId="0" fontId="14" fillId="13" borderId="204" xfId="2" applyFont="1" applyFill="1" applyBorder="1" applyAlignment="1">
      <alignment horizontal="center" vertical="center" wrapText="1"/>
    </xf>
    <xf numFmtId="168" fontId="9" fillId="16" borderId="180" xfId="2" applyNumberFormat="1" applyFont="1" applyFill="1" applyBorder="1" applyAlignment="1">
      <alignment horizontal="right" vertical="center" wrapText="1"/>
    </xf>
    <xf numFmtId="168" fontId="9" fillId="16" borderId="181" xfId="2" applyNumberFormat="1" applyFont="1" applyFill="1" applyBorder="1" applyAlignment="1">
      <alignment horizontal="right" vertical="center" wrapText="1"/>
    </xf>
    <xf numFmtId="0" fontId="9" fillId="13" borderId="10" xfId="2" applyFont="1" applyFill="1" applyBorder="1" applyAlignment="1">
      <alignment horizontal="left" vertical="center" wrapText="1"/>
    </xf>
    <xf numFmtId="0" fontId="8" fillId="13" borderId="173" xfId="2" applyFont="1" applyFill="1" applyBorder="1" applyAlignment="1">
      <alignment horizontal="center" vertical="center" wrapText="1"/>
    </xf>
    <xf numFmtId="0" fontId="8" fillId="13" borderId="222" xfId="2" applyFont="1" applyFill="1" applyBorder="1" applyAlignment="1">
      <alignment horizontal="center" vertical="center" wrapText="1"/>
    </xf>
    <xf numFmtId="0" fontId="8" fillId="13" borderId="209" xfId="2" applyFont="1" applyFill="1" applyBorder="1" applyAlignment="1">
      <alignment horizontal="center" vertical="center" wrapText="1"/>
    </xf>
    <xf numFmtId="0" fontId="8" fillId="13" borderId="210" xfId="2" applyFont="1" applyFill="1" applyBorder="1" applyAlignment="1">
      <alignment horizontal="center" vertical="center" wrapText="1"/>
    </xf>
    <xf numFmtId="0" fontId="8" fillId="13" borderId="211" xfId="2" applyFont="1" applyFill="1" applyBorder="1" applyAlignment="1">
      <alignment horizontal="center" vertical="center" wrapText="1"/>
    </xf>
    <xf numFmtId="0" fontId="8" fillId="13" borderId="207" xfId="2" applyFont="1" applyFill="1" applyBorder="1" applyAlignment="1">
      <alignment horizontal="center" vertical="center" wrapText="1"/>
    </xf>
    <xf numFmtId="0" fontId="8" fillId="13" borderId="212" xfId="2" applyFont="1" applyFill="1" applyBorder="1" applyAlignment="1">
      <alignment horizontal="center" vertical="center" wrapText="1"/>
    </xf>
    <xf numFmtId="0" fontId="8" fillId="13" borderId="203" xfId="2" applyFont="1" applyFill="1" applyBorder="1" applyAlignment="1">
      <alignment horizontal="center" vertical="center" wrapText="1"/>
    </xf>
    <xf numFmtId="0" fontId="9" fillId="13" borderId="238" xfId="2" applyFont="1" applyFill="1" applyBorder="1" applyAlignment="1">
      <alignment horizontal="center" vertical="center" wrapText="1"/>
    </xf>
    <xf numFmtId="0" fontId="9" fillId="13" borderId="159" xfId="2" applyFont="1" applyFill="1" applyBorder="1" applyAlignment="1">
      <alignment horizontal="center" vertical="center" wrapText="1"/>
    </xf>
    <xf numFmtId="0" fontId="9" fillId="13" borderId="160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center" vertical="center" wrapText="1"/>
    </xf>
    <xf numFmtId="0" fontId="9" fillId="13" borderId="163" xfId="2" applyFont="1" applyFill="1" applyBorder="1" applyAlignment="1">
      <alignment horizontal="center" vertical="center" wrapText="1"/>
    </xf>
    <xf numFmtId="0" fontId="9" fillId="13" borderId="165" xfId="2" applyFont="1" applyFill="1" applyBorder="1" applyAlignment="1">
      <alignment horizontal="center" vertical="center" wrapText="1"/>
    </xf>
    <xf numFmtId="0" fontId="9" fillId="13" borderId="166" xfId="2" applyFont="1" applyFill="1" applyBorder="1" applyAlignment="1">
      <alignment horizontal="center" vertical="center" wrapText="1"/>
    </xf>
    <xf numFmtId="0" fontId="9" fillId="13" borderId="238" xfId="2" applyFont="1" applyFill="1" applyBorder="1" applyAlignment="1">
      <alignment horizontal="left" vertical="center" wrapText="1"/>
    </xf>
    <xf numFmtId="0" fontId="9" fillId="13" borderId="201" xfId="2" applyFont="1" applyFill="1" applyBorder="1" applyAlignment="1">
      <alignment horizontal="center" vertical="center" wrapText="1"/>
    </xf>
    <xf numFmtId="0" fontId="9" fillId="13" borderId="202" xfId="2" applyFont="1" applyFill="1" applyBorder="1" applyAlignment="1">
      <alignment horizontal="center" vertical="center" wrapText="1"/>
    </xf>
    <xf numFmtId="0" fontId="55" fillId="10" borderId="0" xfId="2" applyFont="1" applyFill="1" applyBorder="1" applyAlignment="1">
      <alignment horizontal="center" vertical="center"/>
    </xf>
    <xf numFmtId="0" fontId="9" fillId="13" borderId="295" xfId="2" applyFont="1" applyFill="1" applyBorder="1" applyAlignment="1">
      <alignment horizontal="left" vertical="center" wrapText="1"/>
    </xf>
    <xf numFmtId="0" fontId="9" fillId="13" borderId="296" xfId="2" applyFont="1" applyFill="1" applyBorder="1" applyAlignment="1">
      <alignment horizontal="left" vertical="center" wrapText="1"/>
    </xf>
    <xf numFmtId="0" fontId="9" fillId="13" borderId="297" xfId="2" applyFont="1" applyFill="1" applyBorder="1" applyAlignment="1">
      <alignment horizontal="left" vertical="center" wrapText="1"/>
    </xf>
    <xf numFmtId="168" fontId="9" fillId="2" borderId="14" xfId="2" applyNumberFormat="1" applyFont="1" applyFill="1" applyBorder="1" applyAlignment="1">
      <alignment horizontal="center" vertical="center"/>
    </xf>
    <xf numFmtId="168" fontId="9" fillId="0" borderId="188" xfId="2" applyNumberFormat="1" applyFont="1" applyBorder="1" applyAlignment="1">
      <alignment horizontal="right" vertical="center"/>
    </xf>
    <xf numFmtId="168" fontId="9" fillId="0" borderId="189" xfId="2" applyNumberFormat="1" applyFont="1" applyBorder="1" applyAlignment="1">
      <alignment horizontal="right" vertical="center"/>
    </xf>
    <xf numFmtId="0" fontId="9" fillId="13" borderId="199" xfId="2" applyFont="1" applyFill="1" applyBorder="1" applyAlignment="1">
      <alignment horizontal="left" vertical="center" wrapText="1"/>
    </xf>
    <xf numFmtId="168" fontId="9" fillId="9" borderId="200" xfId="2" applyNumberFormat="1" applyFont="1" applyFill="1" applyBorder="1" applyAlignment="1">
      <alignment horizontal="right" vertical="center"/>
    </xf>
    <xf numFmtId="0" fontId="9" fillId="13" borderId="246" xfId="2" applyFont="1" applyFill="1" applyBorder="1" applyAlignment="1">
      <alignment horizontal="left" vertical="center" wrapText="1"/>
    </xf>
    <xf numFmtId="0" fontId="9" fillId="13" borderId="218" xfId="2" applyFont="1" applyFill="1" applyBorder="1" applyAlignment="1">
      <alignment horizontal="left" vertical="center" wrapText="1"/>
    </xf>
    <xf numFmtId="168" fontId="9" fillId="16" borderId="184" xfId="2" applyNumberFormat="1" applyFont="1" applyFill="1" applyBorder="1" applyAlignment="1">
      <alignment horizontal="right" vertical="center" wrapText="1"/>
    </xf>
    <xf numFmtId="168" fontId="9" fillId="16" borderId="185" xfId="2" applyNumberFormat="1" applyFont="1" applyFill="1" applyBorder="1" applyAlignment="1">
      <alignment horizontal="right" vertical="center" wrapText="1"/>
    </xf>
    <xf numFmtId="168" fontId="9" fillId="16" borderId="233" xfId="2" applyNumberFormat="1" applyFont="1" applyFill="1" applyBorder="1" applyAlignment="1">
      <alignment horizontal="right" vertical="center" wrapText="1"/>
    </xf>
    <xf numFmtId="168" fontId="9" fillId="16" borderId="234" xfId="2" applyNumberFormat="1" applyFont="1" applyFill="1" applyBorder="1" applyAlignment="1">
      <alignment horizontal="right" vertical="center" wrapText="1"/>
    </xf>
    <xf numFmtId="0" fontId="44" fillId="0" borderId="14" xfId="2" applyFont="1" applyBorder="1" applyAlignment="1">
      <alignment horizontal="center" vertical="center"/>
    </xf>
    <xf numFmtId="0" fontId="9" fillId="13" borderId="48" xfId="2" applyFont="1" applyFill="1" applyBorder="1" applyAlignment="1">
      <alignment horizontal="center" wrapText="1"/>
    </xf>
    <xf numFmtId="0" fontId="9" fillId="13" borderId="199" xfId="2" applyFont="1" applyFill="1" applyBorder="1" applyAlignment="1">
      <alignment horizontal="center" wrapText="1"/>
    </xf>
    <xf numFmtId="0" fontId="9" fillId="13" borderId="144" xfId="2" applyFont="1" applyFill="1" applyBorder="1" applyAlignment="1">
      <alignment horizontal="center" wrapText="1"/>
    </xf>
    <xf numFmtId="0" fontId="9" fillId="13" borderId="147" xfId="2" applyFont="1" applyFill="1" applyBorder="1" applyAlignment="1">
      <alignment horizontal="center" wrapText="1"/>
    </xf>
    <xf numFmtId="168" fontId="9" fillId="16" borderId="231" xfId="2" applyNumberFormat="1" applyFont="1" applyFill="1" applyBorder="1" applyAlignment="1">
      <alignment horizontal="right" vertical="center" wrapText="1"/>
    </xf>
    <xf numFmtId="168" fontId="9" fillId="16" borderId="232" xfId="2" applyNumberFormat="1" applyFont="1" applyFill="1" applyBorder="1" applyAlignment="1">
      <alignment horizontal="right" vertical="center" wrapText="1"/>
    </xf>
    <xf numFmtId="168" fontId="9" fillId="9" borderId="188" xfId="2" applyNumberFormat="1" applyFont="1" applyFill="1" applyBorder="1" applyAlignment="1">
      <alignment horizontal="center" vertical="center"/>
    </xf>
    <xf numFmtId="168" fontId="9" fillId="9" borderId="189" xfId="2" applyNumberFormat="1" applyFont="1" applyFill="1" applyBorder="1" applyAlignment="1">
      <alignment horizontal="center" vertical="center"/>
    </xf>
    <xf numFmtId="0" fontId="9" fillId="13" borderId="208" xfId="2" applyFont="1" applyFill="1" applyBorder="1" applyAlignment="1">
      <alignment horizontal="left" vertical="center" wrapText="1"/>
    </xf>
    <xf numFmtId="0" fontId="9" fillId="13" borderId="246" xfId="2" applyFont="1" applyFill="1" applyBorder="1" applyAlignment="1">
      <alignment horizontal="center" vertical="center" wrapText="1"/>
    </xf>
    <xf numFmtId="0" fontId="9" fillId="13" borderId="118" xfId="2" applyFont="1" applyFill="1" applyBorder="1" applyAlignment="1">
      <alignment horizontal="center" vertical="center" wrapText="1"/>
    </xf>
    <xf numFmtId="0" fontId="9" fillId="13" borderId="247" xfId="2" applyFont="1" applyFill="1" applyBorder="1" applyAlignment="1">
      <alignment horizontal="center" vertical="center" wrapText="1"/>
    </xf>
    <xf numFmtId="0" fontId="9" fillId="13" borderId="248" xfId="2" applyFont="1" applyFill="1" applyBorder="1" applyAlignment="1">
      <alignment horizontal="center" vertical="center" wrapText="1"/>
    </xf>
    <xf numFmtId="0" fontId="9" fillId="13" borderId="244" xfId="2" applyFont="1" applyFill="1" applyBorder="1" applyAlignment="1">
      <alignment horizontal="center" vertical="center" wrapText="1"/>
    </xf>
    <xf numFmtId="0" fontId="9" fillId="13" borderId="245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9" fillId="13" borderId="287" xfId="2" applyFont="1" applyFill="1" applyBorder="1" applyAlignment="1">
      <alignment horizontal="center" vertical="center" wrapText="1"/>
    </xf>
    <xf numFmtId="0" fontId="9" fillId="13" borderId="288" xfId="2" applyFont="1" applyFill="1" applyBorder="1" applyAlignment="1">
      <alignment horizontal="center" vertical="center" wrapText="1"/>
    </xf>
    <xf numFmtId="0" fontId="9" fillId="13" borderId="292" xfId="2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0" fontId="9" fillId="13" borderId="247" xfId="2" applyFont="1" applyFill="1" applyBorder="1" applyAlignment="1">
      <alignment horizontal="left" vertical="center" wrapText="1"/>
    </xf>
    <xf numFmtId="0" fontId="9" fillId="13" borderId="284" xfId="2" applyFont="1" applyFill="1" applyBorder="1" applyAlignment="1">
      <alignment horizontal="left" vertical="center" wrapText="1"/>
    </xf>
    <xf numFmtId="0" fontId="9" fillId="13" borderId="294" xfId="2" applyFont="1" applyFill="1" applyBorder="1" applyAlignment="1">
      <alignment horizontal="left" vertical="center" wrapText="1"/>
    </xf>
    <xf numFmtId="0" fontId="9" fillId="13" borderId="285" xfId="2" applyFont="1" applyFill="1" applyBorder="1" applyAlignment="1">
      <alignment horizontal="center" vertical="center" wrapText="1"/>
    </xf>
    <xf numFmtId="0" fontId="9" fillId="13" borderId="286" xfId="2" applyFont="1" applyFill="1" applyBorder="1" applyAlignment="1">
      <alignment horizontal="center" vertical="center" wrapText="1"/>
    </xf>
    <xf numFmtId="168" fontId="9" fillId="2" borderId="184" xfId="2" applyNumberFormat="1" applyFont="1" applyFill="1" applyBorder="1" applyAlignment="1">
      <alignment horizontal="center" vertical="center"/>
    </xf>
    <xf numFmtId="168" fontId="9" fillId="2" borderId="185" xfId="2" applyNumberFormat="1" applyFont="1" applyFill="1" applyBorder="1" applyAlignment="1">
      <alignment horizontal="center" vertical="center"/>
    </xf>
    <xf numFmtId="168" fontId="9" fillId="16" borderId="184" xfId="2" applyNumberFormat="1" applyFont="1" applyFill="1" applyBorder="1" applyAlignment="1">
      <alignment horizontal="center" vertical="center" wrapText="1"/>
    </xf>
    <xf numFmtId="168" fontId="9" fillId="16" borderId="185" xfId="2" applyNumberFormat="1" applyFont="1" applyFill="1" applyBorder="1" applyAlignment="1">
      <alignment horizontal="center" vertical="center" wrapText="1"/>
    </xf>
    <xf numFmtId="0" fontId="18" fillId="0" borderId="0" xfId="6" applyFont="1" applyAlignment="1">
      <alignment horizontal="center"/>
    </xf>
    <xf numFmtId="0" fontId="47" fillId="19" borderId="253" xfId="6" applyFont="1" applyFill="1" applyBorder="1" applyAlignment="1">
      <alignment horizontal="center"/>
    </xf>
    <xf numFmtId="0" fontId="47" fillId="19" borderId="254" xfId="6" applyFont="1" applyFill="1" applyBorder="1" applyAlignment="1">
      <alignment horizontal="center"/>
    </xf>
    <xf numFmtId="0" fontId="38" fillId="19" borderId="4" xfId="6" applyFont="1" applyFill="1" applyBorder="1" applyAlignment="1">
      <alignment horizontal="center"/>
    </xf>
    <xf numFmtId="0" fontId="38" fillId="19" borderId="190" xfId="6" applyFont="1" applyFill="1" applyBorder="1" applyAlignment="1">
      <alignment horizontal="center"/>
    </xf>
    <xf numFmtId="0" fontId="38" fillId="19" borderId="204" xfId="6" applyFont="1" applyFill="1" applyBorder="1" applyAlignment="1">
      <alignment horizontal="center"/>
    </xf>
    <xf numFmtId="0" fontId="48" fillId="19" borderId="204" xfId="6" applyFont="1" applyFill="1" applyBorder="1" applyAlignment="1">
      <alignment horizontal="center" vertical="center"/>
    </xf>
    <xf numFmtId="0" fontId="48" fillId="19" borderId="12" xfId="6" applyFont="1" applyFill="1" applyBorder="1" applyAlignment="1">
      <alignment horizontal="center" vertical="center"/>
    </xf>
    <xf numFmtId="0" fontId="30" fillId="9" borderId="1" xfId="6" applyFont="1" applyFill="1" applyBorder="1" applyAlignment="1">
      <alignment horizontal="center"/>
    </xf>
    <xf numFmtId="0" fontId="30" fillId="9" borderId="9" xfId="6" applyFont="1" applyFill="1" applyBorder="1" applyAlignment="1">
      <alignment horizontal="center"/>
    </xf>
    <xf numFmtId="0" fontId="30" fillId="9" borderId="3" xfId="6" applyFont="1" applyFill="1" applyBorder="1" applyAlignment="1">
      <alignment horizontal="center"/>
    </xf>
  </cellXfs>
  <cellStyles count="8">
    <cellStyle name="Milliers" xfId="1" builtinId="3"/>
    <cellStyle name="Milliers 2" xfId="4"/>
    <cellStyle name="Milliers 3" xfId="5"/>
    <cellStyle name="Milliers 4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31579B"/>
      <color rgb="FFE6EBF6"/>
      <color rgb="FFE0EDF8"/>
      <color rgb="FF004F9E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  <pageSetUpPr fitToPage="1"/>
  </sheetPr>
  <dimension ref="A1:H38"/>
  <sheetViews>
    <sheetView zoomScale="90" zoomScaleNormal="90" workbookViewId="0">
      <selection activeCell="F35" sqref="F35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7</v>
      </c>
      <c r="C4" s="6" t="s">
        <v>8</v>
      </c>
      <c r="D4" s="6" t="s">
        <v>9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158136799</v>
      </c>
      <c r="C5" s="12">
        <v>60605626</v>
      </c>
      <c r="D5" s="12">
        <v>123871598</v>
      </c>
      <c r="E5" s="12">
        <f t="shared" ref="E5:E11" si="0">SUM(B5:D5)</f>
        <v>342614023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">
      <c r="A6" s="17" t="s">
        <v>15</v>
      </c>
      <c r="B6" s="18">
        <v>16350000</v>
      </c>
      <c r="C6" s="18">
        <v>2400000</v>
      </c>
      <c r="D6" s="18">
        <v>15348000</v>
      </c>
      <c r="E6" s="18">
        <f t="shared" si="0"/>
        <v>34098000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">
      <c r="A7" s="17" t="s">
        <v>16</v>
      </c>
      <c r="B7" s="18">
        <v>33529381</v>
      </c>
      <c r="C7" s="18">
        <v>63085440</v>
      </c>
      <c r="D7" s="18">
        <v>0</v>
      </c>
      <c r="E7" s="18">
        <f t="shared" si="0"/>
        <v>96614821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">
      <c r="A8" s="17" t="s">
        <v>17</v>
      </c>
      <c r="B8" s="18">
        <v>140153799</v>
      </c>
      <c r="C8" s="18">
        <v>137992988</v>
      </c>
      <c r="D8" s="18">
        <v>137992988</v>
      </c>
      <c r="E8" s="18">
        <f>SUM(B8:D8)</f>
        <v>416139775</v>
      </c>
      <c r="F8" s="19"/>
      <c r="G8" s="20" t="e">
        <f t="shared" si="1"/>
        <v>#REF!</v>
      </c>
      <c r="H8" s="21"/>
    </row>
    <row r="9" spans="1:8" s="16" customFormat="1" ht="20.100000000000001" customHeight="1" x14ac:dyDescent="0.2">
      <c r="A9" s="17" t="s">
        <v>18</v>
      </c>
      <c r="B9" s="18">
        <v>2547350</v>
      </c>
      <c r="C9" s="18">
        <v>128813621</v>
      </c>
      <c r="D9" s="18">
        <v>3350850</v>
      </c>
      <c r="E9" s="18">
        <f t="shared" si="0"/>
        <v>134711821</v>
      </c>
      <c r="F9" s="19"/>
      <c r="G9" s="20" t="e">
        <f t="shared" si="1"/>
        <v>#REF!</v>
      </c>
      <c r="H9" s="21"/>
    </row>
    <row r="10" spans="1:8" ht="20.100000000000001" customHeight="1" thickBot="1" x14ac:dyDescent="0.25">
      <c r="A10" s="17" t="s">
        <v>19</v>
      </c>
      <c r="B10" s="18">
        <v>124797735</v>
      </c>
      <c r="C10" s="18">
        <v>1047522327</v>
      </c>
      <c r="D10" s="18">
        <v>121037255</v>
      </c>
      <c r="E10" s="18">
        <f t="shared" si="0"/>
        <v>1293357317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25">
      <c r="A11" s="17" t="s">
        <v>20</v>
      </c>
      <c r="B11" s="18">
        <f>B35</f>
        <v>2599134658</v>
      </c>
      <c r="C11" s="18">
        <f>C35</f>
        <v>487547406</v>
      </c>
      <c r="D11" s="18">
        <f>D35</f>
        <v>382364270</v>
      </c>
      <c r="E11" s="18">
        <f t="shared" si="0"/>
        <v>3469046334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475515064</v>
      </c>
      <c r="C12" s="24">
        <f>SUM(C5:C10)</f>
        <v>1440420002</v>
      </c>
      <c r="D12" s="24">
        <f>SUM(D5:D10)</f>
        <v>401600691</v>
      </c>
      <c r="E12" s="24">
        <f>SUM(E5:E10)</f>
        <v>2317535757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3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2173012708</v>
      </c>
      <c r="C16" s="44">
        <v>0</v>
      </c>
      <c r="D16" s="43">
        <v>0</v>
      </c>
      <c r="E16" s="43">
        <f t="shared" si="2"/>
        <v>2173012708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4.25" hidden="1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77120214</v>
      </c>
      <c r="C19" s="43">
        <v>2831000</v>
      </c>
      <c r="D19" s="43">
        <v>42243455</v>
      </c>
      <c r="E19" s="43">
        <f t="shared" si="2"/>
        <v>122194669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127702069</v>
      </c>
      <c r="C22" s="43">
        <v>-484435</v>
      </c>
      <c r="D22" s="43">
        <v>13502515</v>
      </c>
      <c r="E22" s="43">
        <f t="shared" si="2"/>
        <v>140720149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119878217</v>
      </c>
      <c r="C23" s="43">
        <v>379717535</v>
      </c>
      <c r="D23" s="43">
        <v>10357355</v>
      </c>
      <c r="E23" s="43">
        <f t="shared" si="2"/>
        <v>509953107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0</v>
      </c>
      <c r="C24" s="43">
        <v>0</v>
      </c>
      <c r="D24" s="43">
        <v>0</v>
      </c>
      <c r="E24" s="43">
        <f t="shared" si="2"/>
        <v>0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0</v>
      </c>
      <c r="C25" s="43">
        <v>0</v>
      </c>
      <c r="D25" s="43">
        <v>21931050</v>
      </c>
      <c r="E25" s="43">
        <f>SUM(B25:D25)</f>
        <v>21931050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6806279</v>
      </c>
      <c r="C26" s="43">
        <v>8721455</v>
      </c>
      <c r="D26" s="43">
        <v>1738286</v>
      </c>
      <c r="E26" s="43">
        <f t="shared" si="2"/>
        <v>17266020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391884</v>
      </c>
      <c r="C27" s="43">
        <v>8074960</v>
      </c>
      <c r="D27" s="43">
        <v>17087946</v>
      </c>
      <c r="E27" s="43">
        <f t="shared" si="2"/>
        <v>25554790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35489213</v>
      </c>
      <c r="C28" s="43">
        <v>21700500</v>
      </c>
      <c r="D28" s="43">
        <v>49090259</v>
      </c>
      <c r="E28" s="43">
        <f t="shared" si="2"/>
        <v>106279972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0</v>
      </c>
      <c r="C29" s="43">
        <v>0</v>
      </c>
      <c r="D29" s="43">
        <v>126743550</v>
      </c>
      <c r="E29" s="43">
        <f t="shared" si="2"/>
        <v>126743550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25440725</v>
      </c>
      <c r="C31" s="43">
        <v>13516800</v>
      </c>
      <c r="D31" s="43">
        <v>67354275</v>
      </c>
      <c r="E31" s="43">
        <f t="shared" si="2"/>
        <v>106311800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33293349</v>
      </c>
      <c r="C32" s="43">
        <v>53469590</v>
      </c>
      <c r="D32" s="43">
        <v>32315579</v>
      </c>
      <c r="E32" s="43">
        <f t="shared" si="2"/>
        <v>119078518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328</v>
      </c>
      <c r="B33" s="38">
        <v>0</v>
      </c>
      <c r="C33" s="38">
        <v>0</v>
      </c>
      <c r="D33" s="38">
        <v>0</v>
      </c>
      <c r="E33" s="43">
        <f t="shared" si="2"/>
        <v>0</v>
      </c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2599134658</v>
      </c>
      <c r="C35" s="58">
        <f>SUM(C15:C34)+1</f>
        <v>487547406</v>
      </c>
      <c r="D35" s="58">
        <f>SUM(D15:D34)</f>
        <v>382364270</v>
      </c>
      <c r="E35" s="58">
        <f>SUM(E13:E34)+1</f>
        <v>3469046334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3074649722</v>
      </c>
      <c r="C36" s="64">
        <f>+C35+C12</f>
        <v>1927967408</v>
      </c>
      <c r="D36" s="64">
        <f>+D35+D12-1</f>
        <v>783964960</v>
      </c>
      <c r="E36" s="64">
        <f>+E35+E12-1</f>
        <v>5786582090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L102"/>
  <sheetViews>
    <sheetView view="pageBreakPreview" zoomScale="80" zoomScaleNormal="100" zoomScaleSheetLayoutView="80" workbookViewId="0">
      <selection activeCell="D14" sqref="D14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329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350" t="s">
        <v>52</v>
      </c>
      <c r="D6" s="351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25">
      <c r="A17" s="179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179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((#REF!+#REF!)/2)+#REF!</f>
        <v>#REF!</v>
      </c>
      <c r="C84" s="154" t="e">
        <f>((#REF!+#REF!)/2)+#REF!</f>
        <v>#REF!</v>
      </c>
      <c r="D84" s="154" t="e">
        <f>((#REF!+#REF!)/2)+#REF!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58</v>
      </c>
      <c r="C87" s="155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 t="e">
        <f>#REF!</f>
        <v>#REF!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&amp;L&amp;"Rockwell,Normal"DFI/DPO/SSA/22</oddHeader>
    <oddFooter>&amp;R&amp;F du &amp;D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  <pageSetUpPr fitToPage="1"/>
  </sheetPr>
  <dimension ref="A1:H38"/>
  <sheetViews>
    <sheetView zoomScale="90" zoomScaleNormal="90" workbookViewId="0">
      <selection activeCell="D39" sqref="D39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325</v>
      </c>
      <c r="C4" s="6" t="s">
        <v>326</v>
      </c>
      <c r="D4" s="6" t="s">
        <v>327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31083138</v>
      </c>
      <c r="C5" s="12">
        <v>145474450</v>
      </c>
      <c r="D5" s="12">
        <v>53147268</v>
      </c>
      <c r="E5" s="12">
        <f t="shared" ref="E5:E11" si="0">SUM(B5:D5)</f>
        <v>229704856</v>
      </c>
      <c r="F5" s="13"/>
      <c r="G5" s="458" t="e">
        <f t="shared" ref="G5:G11" si="1">E5/$F$12/1000000</f>
        <v>#REF!</v>
      </c>
      <c r="H5" s="456"/>
    </row>
    <row r="6" spans="1:8" s="16" customFormat="1" ht="20.100000000000001" customHeight="1" x14ac:dyDescent="0.2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459" t="e">
        <f t="shared" si="1"/>
        <v>#REF!</v>
      </c>
      <c r="H6" s="457"/>
    </row>
    <row r="7" spans="1:8" s="22" customFormat="1" ht="20.100000000000001" customHeight="1" x14ac:dyDescent="0.2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459" t="e">
        <f t="shared" si="1"/>
        <v>#REF!</v>
      </c>
      <c r="H7" s="457"/>
    </row>
    <row r="8" spans="1:8" s="16" customFormat="1" ht="20.100000000000001" customHeight="1" x14ac:dyDescent="0.2">
      <c r="A8" s="17" t="s">
        <v>17</v>
      </c>
      <c r="B8" s="18">
        <v>119602425</v>
      </c>
      <c r="C8" s="18">
        <v>261650374</v>
      </c>
      <c r="D8" s="18">
        <v>115107012</v>
      </c>
      <c r="E8" s="18">
        <f>SUM(B8:D8)</f>
        <v>496359811</v>
      </c>
      <c r="F8" s="19"/>
      <c r="G8" s="459" t="e">
        <f>E8/$F$12/1000000</f>
        <v>#REF!</v>
      </c>
      <c r="H8" s="457"/>
    </row>
    <row r="9" spans="1:8" s="16" customFormat="1" ht="20.100000000000001" customHeight="1" x14ac:dyDescent="0.2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459" t="e">
        <f t="shared" si="1"/>
        <v>#REF!</v>
      </c>
      <c r="H9" s="457"/>
    </row>
    <row r="10" spans="1:8" ht="20.100000000000001" customHeight="1" thickBot="1" x14ac:dyDescent="0.25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459" t="e">
        <f t="shared" si="1"/>
        <v>#REF!</v>
      </c>
      <c r="H10" s="457"/>
    </row>
    <row r="11" spans="1:8" ht="20.100000000000001" hidden="1" customHeight="1" thickBot="1" x14ac:dyDescent="0.25">
      <c r="A11" s="17" t="s">
        <v>20</v>
      </c>
      <c r="B11" s="18">
        <f>B35</f>
        <v>483236433</v>
      </c>
      <c r="C11" s="18">
        <f>C35</f>
        <v>951091231</v>
      </c>
      <c r="D11" s="18">
        <f>D35</f>
        <v>383053472</v>
      </c>
      <c r="E11" s="18">
        <f t="shared" si="0"/>
        <v>1817381136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820180456</v>
      </c>
      <c r="C12" s="24">
        <f>SUM(C5:C10)</f>
        <v>891711907</v>
      </c>
      <c r="D12" s="24">
        <f>SUM(D5:D10)</f>
        <v>1036930994</v>
      </c>
      <c r="E12" s="24">
        <f>SUM(E5:E10)</f>
        <v>2748823357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 t="e">
        <f t="shared" si="3"/>
        <v>#REF!</v>
      </c>
      <c r="H17" s="34"/>
    </row>
    <row r="18" spans="1:8" s="35" customFormat="1" ht="16.5" customHeight="1" x14ac:dyDescent="0.2">
      <c r="A18" s="48" t="s">
        <v>27</v>
      </c>
      <c r="B18" s="43">
        <v>0</v>
      </c>
      <c r="C18" s="43">
        <v>0</v>
      </c>
      <c r="D18" s="43">
        <v>0</v>
      </c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1303416889</v>
      </c>
      <c r="C36" s="64">
        <f>+C35+C12</f>
        <v>1842803138</v>
      </c>
      <c r="D36" s="64">
        <f>+D35+D12</f>
        <v>1419984466</v>
      </c>
      <c r="E36" s="64">
        <f>+E35+E12-1</f>
        <v>4566204493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&amp;L&amp;"Rockwell,Normal"SNH/DFI/DTF/DPO-SSA/2022</oddHeader>
    <oddFooter>&amp;R&amp;"Rockwell,Normal"&amp;F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  <pageSetUpPr fitToPage="1"/>
  </sheetPr>
  <dimension ref="A1:H38"/>
  <sheetViews>
    <sheetView zoomScale="90" zoomScaleNormal="90" workbookViewId="0">
      <selection activeCell="C24" sqref="C24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316</v>
      </c>
      <c r="C4" s="6" t="s">
        <v>317</v>
      </c>
      <c r="D4" s="6" t="s">
        <v>318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94004800</v>
      </c>
      <c r="C5" s="12">
        <v>133038602</v>
      </c>
      <c r="D5" s="12">
        <v>24513384</v>
      </c>
      <c r="E5" s="12">
        <f t="shared" ref="E5:E11" si="0">SUM(B5:D5)</f>
        <v>251556786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">
      <c r="A6" s="17" t="s">
        <v>15</v>
      </c>
      <c r="B6" s="18">
        <v>0</v>
      </c>
      <c r="C6" s="18">
        <v>0</v>
      </c>
      <c r="D6" s="18">
        <v>45648000</v>
      </c>
      <c r="E6" s="18">
        <f t="shared" si="0"/>
        <v>45648000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">
      <c r="A7" s="17" t="s">
        <v>16</v>
      </c>
      <c r="B7" s="18">
        <v>0</v>
      </c>
      <c r="C7" s="18">
        <v>31687896</v>
      </c>
      <c r="D7" s="18">
        <v>0</v>
      </c>
      <c r="E7" s="18">
        <f t="shared" si="0"/>
        <v>31687896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">
      <c r="A8" s="17" t="s">
        <v>17</v>
      </c>
      <c r="B8" s="18">
        <v>49304661</v>
      </c>
      <c r="C8" s="18">
        <v>49304661</v>
      </c>
      <c r="D8" s="18">
        <v>49304661</v>
      </c>
      <c r="E8" s="18">
        <f>SUM(B8:D8)</f>
        <v>147913983</v>
      </c>
      <c r="F8" s="19"/>
      <c r="G8" s="20" t="e">
        <f>E8/$F$12/1000000</f>
        <v>#REF!</v>
      </c>
      <c r="H8" s="21"/>
    </row>
    <row r="9" spans="1:8" s="16" customFormat="1" ht="20.100000000000001" customHeight="1" x14ac:dyDescent="0.2">
      <c r="A9" s="17" t="s">
        <v>18</v>
      </c>
      <c r="B9" s="18">
        <v>1437350</v>
      </c>
      <c r="C9" s="18">
        <v>1757750</v>
      </c>
      <c r="D9" s="18">
        <v>1437350</v>
      </c>
      <c r="E9" s="18">
        <f t="shared" si="0"/>
        <v>4632450</v>
      </c>
      <c r="F9" s="19"/>
      <c r="G9" s="20" t="e">
        <f t="shared" si="1"/>
        <v>#REF!</v>
      </c>
      <c r="H9" s="21"/>
    </row>
    <row r="10" spans="1:8" ht="20.100000000000001" customHeight="1" thickBot="1" x14ac:dyDescent="0.25">
      <c r="A10" s="17" t="s">
        <v>19</v>
      </c>
      <c r="B10" s="18">
        <v>1735675524</v>
      </c>
      <c r="C10" s="18">
        <v>656235679</v>
      </c>
      <c r="D10" s="18">
        <v>548688849</v>
      </c>
      <c r="E10" s="18">
        <f t="shared" si="0"/>
        <v>2940600052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25">
      <c r="A11" s="17" t="s">
        <v>20</v>
      </c>
      <c r="B11" s="18">
        <f>B35</f>
        <v>206106922</v>
      </c>
      <c r="C11" s="18">
        <f>C35</f>
        <v>501469431</v>
      </c>
      <c r="D11" s="18">
        <f>D35</f>
        <v>522860746</v>
      </c>
      <c r="E11" s="18">
        <f t="shared" si="0"/>
        <v>1230437099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1880422335</v>
      </c>
      <c r="C12" s="24">
        <f>SUM(C5:C10)</f>
        <v>872024588</v>
      </c>
      <c r="D12" s="24">
        <f>SUM(D5:D10)</f>
        <v>669592244</v>
      </c>
      <c r="E12" s="24">
        <f>SUM(E5:E10)</f>
        <v>3422039167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6.5" customHeight="1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8788350</v>
      </c>
      <c r="C19" s="43">
        <v>10221340</v>
      </c>
      <c r="D19" s="43">
        <v>0</v>
      </c>
      <c r="E19" s="43">
        <f t="shared" si="2"/>
        <v>19009690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0</v>
      </c>
      <c r="C22" s="43">
        <v>0</v>
      </c>
      <c r="D22" s="43">
        <v>1807524</v>
      </c>
      <c r="E22" s="43">
        <f t="shared" si="2"/>
        <v>1807524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55821888</v>
      </c>
      <c r="C23" s="43">
        <v>360898850</v>
      </c>
      <c r="D23" s="43">
        <v>272825733</v>
      </c>
      <c r="E23" s="43">
        <f t="shared" si="2"/>
        <v>689546471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40361349</v>
      </c>
      <c r="C24" s="43">
        <v>0</v>
      </c>
      <c r="D24" s="43">
        <v>157169965</v>
      </c>
      <c r="E24" s="43">
        <f t="shared" si="2"/>
        <v>197531314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0</v>
      </c>
      <c r="C25" s="43">
        <v>40636786</v>
      </c>
      <c r="D25" s="43">
        <v>3965540</v>
      </c>
      <c r="E25" s="43">
        <f>SUM(B25:D25)</f>
        <v>44602326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4214686</v>
      </c>
      <c r="C26" s="43">
        <v>2280911</v>
      </c>
      <c r="D26" s="43">
        <v>4352465</v>
      </c>
      <c r="E26" s="43">
        <f t="shared" si="2"/>
        <v>10848062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0</v>
      </c>
      <c r="C27" s="43">
        <v>1081420</v>
      </c>
      <c r="D27" s="43">
        <v>4040453</v>
      </c>
      <c r="E27" s="43">
        <f t="shared" si="2"/>
        <v>5121873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9592690</v>
      </c>
      <c r="C28" s="43">
        <v>21981000</v>
      </c>
      <c r="D28" s="43">
        <v>51508776</v>
      </c>
      <c r="E28" s="43">
        <f t="shared" si="2"/>
        <v>83082466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3052640</v>
      </c>
      <c r="C29" s="43">
        <v>6680111</v>
      </c>
      <c r="D29" s="43">
        <v>4754717</v>
      </c>
      <c r="E29" s="43">
        <f t="shared" si="2"/>
        <v>14487468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26287669</v>
      </c>
      <c r="D30" s="43">
        <v>0</v>
      </c>
      <c r="E30" s="43">
        <f t="shared" si="2"/>
        <v>26287669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81211719</v>
      </c>
      <c r="C31" s="43">
        <v>9834798</v>
      </c>
      <c r="D31" s="43">
        <v>5964000</v>
      </c>
      <c r="E31" s="43">
        <f t="shared" si="2"/>
        <v>97010517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3063600</v>
      </c>
      <c r="C32" s="43">
        <v>21566546</v>
      </c>
      <c r="D32" s="43">
        <v>16471573</v>
      </c>
      <c r="E32" s="43">
        <f t="shared" si="2"/>
        <v>41101719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206106922</v>
      </c>
      <c r="C35" s="58">
        <f>SUM(C15:C34)</f>
        <v>501469431</v>
      </c>
      <c r="D35" s="58">
        <f>SUM(D15:D34)</f>
        <v>522860746</v>
      </c>
      <c r="E35" s="58">
        <f>SUM(E13:E34)+1</f>
        <v>1230437100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2086529257</v>
      </c>
      <c r="C36" s="64">
        <f>+C35+C12</f>
        <v>1373494019</v>
      </c>
      <c r="D36" s="64">
        <f>+D35+D12</f>
        <v>1192452990</v>
      </c>
      <c r="E36" s="64">
        <f>+E35+E12-1</f>
        <v>4652476266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36"/>
  <sheetViews>
    <sheetView workbookViewId="0">
      <selection activeCell="G10" sqref="G10"/>
    </sheetView>
  </sheetViews>
  <sheetFormatPr baseColWidth="10" defaultRowHeight="12.75" x14ac:dyDescent="0.2"/>
  <cols>
    <col min="1" max="1" width="55" bestFit="1" customWidth="1"/>
    <col min="2" max="3" width="14.140625" bestFit="1" customWidth="1"/>
    <col min="4" max="4" width="18" customWidth="1"/>
    <col min="5" max="5" width="18.42578125" customWidth="1"/>
    <col min="6" max="6" width="14" customWidth="1"/>
    <col min="7" max="7" width="13.85546875" customWidth="1"/>
    <col min="8" max="8" width="17.42578125" customWidth="1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  <c r="H1" s="3"/>
    </row>
    <row r="2" spans="1:8" ht="18.75" x14ac:dyDescent="0.3">
      <c r="A2" s="352"/>
      <c r="B2" s="352"/>
      <c r="C2" s="352"/>
      <c r="D2" s="352"/>
      <c r="E2" s="352"/>
      <c r="F2" s="352"/>
      <c r="G2" s="352"/>
      <c r="H2" s="4"/>
    </row>
    <row r="3" spans="1:8" ht="13.5" thickBot="1" x14ac:dyDescent="0.25">
      <c r="A3" s="3"/>
      <c r="B3" s="3"/>
      <c r="C3" s="3"/>
      <c r="D3" s="3"/>
      <c r="E3" s="3"/>
      <c r="F3" s="3"/>
      <c r="G3" s="4"/>
      <c r="H3" s="3"/>
    </row>
    <row r="4" spans="1:8" ht="61.5" thickTop="1" thickBot="1" x14ac:dyDescent="0.25">
      <c r="A4" s="5" t="s">
        <v>6</v>
      </c>
      <c r="B4" s="6" t="s">
        <v>319</v>
      </c>
      <c r="C4" s="6" t="s">
        <v>320</v>
      </c>
      <c r="D4" s="6" t="s">
        <v>321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ht="15" x14ac:dyDescent="0.2">
      <c r="A5" s="11" t="s">
        <v>14</v>
      </c>
      <c r="B5" s="12">
        <v>31086138</v>
      </c>
      <c r="C5" s="12">
        <v>145474450</v>
      </c>
      <c r="D5" s="12">
        <v>53147268</v>
      </c>
      <c r="E5" s="12">
        <f t="shared" ref="E5:E11" si="0">SUM(B5:D5)</f>
        <v>229707856</v>
      </c>
      <c r="F5" s="13"/>
      <c r="G5" s="14">
        <f t="shared" ref="G5:G11" si="1">E5/$F$12/1000000</f>
        <v>0.40141943488647225</v>
      </c>
      <c r="H5" s="15"/>
    </row>
    <row r="6" spans="1:8" ht="15" x14ac:dyDescent="0.2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20">
        <f>E6/$F$12/1000000</f>
        <v>2.9879123932482755E-2</v>
      </c>
      <c r="H6" s="21"/>
    </row>
    <row r="7" spans="1:8" ht="15" x14ac:dyDescent="0.2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20">
        <f t="shared" si="1"/>
        <v>0</v>
      </c>
      <c r="H7" s="21"/>
    </row>
    <row r="8" spans="1:8" ht="15" x14ac:dyDescent="0.2">
      <c r="A8" s="17" t="s">
        <v>17</v>
      </c>
      <c r="B8" s="18">
        <v>119602425</v>
      </c>
      <c r="C8" s="18">
        <v>261650374</v>
      </c>
      <c r="D8" s="18">
        <v>115107012</v>
      </c>
      <c r="E8" s="18">
        <f t="shared" si="0"/>
        <v>496359811</v>
      </c>
      <c r="F8" s="19"/>
      <c r="G8" s="20">
        <f>E8/$F$12/1000000</f>
        <v>0.86739947993757849</v>
      </c>
      <c r="H8" s="21"/>
    </row>
    <row r="9" spans="1:8" ht="15" x14ac:dyDescent="0.2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20">
        <f t="shared" si="1"/>
        <v>1.3479219347160887E-2</v>
      </c>
      <c r="H9" s="21"/>
    </row>
    <row r="10" spans="1:8" ht="15" x14ac:dyDescent="0.2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20">
        <f t="shared" si="1"/>
        <v>3.4914561136168629</v>
      </c>
      <c r="H10" s="21"/>
    </row>
    <row r="11" spans="1:8" ht="15.75" thickBot="1" x14ac:dyDescent="0.25">
      <c r="A11" s="17" t="s">
        <v>20</v>
      </c>
      <c r="B11" s="18">
        <v>483236433</v>
      </c>
      <c r="C11" s="18">
        <v>951091230</v>
      </c>
      <c r="D11" s="18">
        <v>383053472</v>
      </c>
      <c r="E11" s="18">
        <f t="shared" si="0"/>
        <v>1817381135</v>
      </c>
      <c r="F11" s="19"/>
      <c r="G11" s="20">
        <f t="shared" si="1"/>
        <v>3.1759127479951559</v>
      </c>
      <c r="H11" s="21"/>
    </row>
    <row r="12" spans="1:8" ht="15.75" thickTop="1" x14ac:dyDescent="0.2">
      <c r="A12" s="451" t="s">
        <v>322</v>
      </c>
      <c r="B12" s="452">
        <f>SUM(B5:B11)</f>
        <v>1303419889</v>
      </c>
      <c r="C12" s="452">
        <f>SUM(C5:C11)</f>
        <v>1842803137</v>
      </c>
      <c r="D12" s="452">
        <f>SUM(D5:D11)</f>
        <v>1419984466</v>
      </c>
      <c r="E12" s="452">
        <f>SUM(E5:E11)</f>
        <v>4566207492</v>
      </c>
      <c r="F12" s="453">
        <v>572.23900000000003</v>
      </c>
      <c r="G12" s="454">
        <f>SUM(G5:G10)</f>
        <v>4.803633371720557</v>
      </c>
      <c r="H12" s="455"/>
    </row>
    <row r="13" spans="1:8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ht="15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ht="15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ht="14.25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>
        <f t="shared" ref="G16:G33" si="3">E16/$F$12/1000000</f>
        <v>0</v>
      </c>
      <c r="H16" s="34"/>
    </row>
    <row r="17" spans="1:8" ht="14.25" x14ac:dyDescent="0.2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>
        <f t="shared" si="3"/>
        <v>1.117635813008201E-2</v>
      </c>
      <c r="H17" s="34"/>
    </row>
    <row r="18" spans="1:8" ht="14.25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>
        <f t="shared" si="3"/>
        <v>0</v>
      </c>
      <c r="H18" s="34"/>
    </row>
    <row r="19" spans="1:8" ht="14.25" x14ac:dyDescent="0.2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>
        <f t="shared" si="3"/>
        <v>0.19885128591375281</v>
      </c>
      <c r="H19" s="49"/>
    </row>
    <row r="20" spans="1:8" ht="14.25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>
        <f t="shared" si="3"/>
        <v>0</v>
      </c>
      <c r="H20" s="51"/>
    </row>
    <row r="21" spans="1:8" ht="28.5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>
        <f t="shared" si="3"/>
        <v>0</v>
      </c>
      <c r="H21" s="51"/>
    </row>
    <row r="22" spans="1:8" ht="14.25" x14ac:dyDescent="0.2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>
        <f t="shared" si="3"/>
        <v>7.0999335941800537E-2</v>
      </c>
      <c r="H22" s="55" t="s">
        <v>0</v>
      </c>
    </row>
    <row r="23" spans="1:8" ht="14.25" x14ac:dyDescent="0.2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>
        <f t="shared" si="3"/>
        <v>1.6040402891099697</v>
      </c>
      <c r="H23" s="55" t="s">
        <v>0</v>
      </c>
    </row>
    <row r="24" spans="1:8" ht="14.25" x14ac:dyDescent="0.2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>
        <f t="shared" si="3"/>
        <v>3.9858742588324107E-2</v>
      </c>
      <c r="H24" s="55"/>
    </row>
    <row r="25" spans="1:8" ht="14.25" x14ac:dyDescent="0.2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>
        <f t="shared" si="3"/>
        <v>0.17473278997062414</v>
      </c>
      <c r="H25" s="51"/>
    </row>
    <row r="26" spans="1:8" ht="14.25" x14ac:dyDescent="0.2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>
        <f t="shared" si="3"/>
        <v>1.0253194906324105E-2</v>
      </c>
      <c r="H26" s="51"/>
    </row>
    <row r="27" spans="1:8" ht="14.25" x14ac:dyDescent="0.2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>
        <f t="shared" si="3"/>
        <v>3.82307654668766E-2</v>
      </c>
      <c r="H27" s="51"/>
    </row>
    <row r="28" spans="1:8" ht="14.25" x14ac:dyDescent="0.2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>
        <f t="shared" si="3"/>
        <v>0.29492641710893525</v>
      </c>
      <c r="H28" s="51"/>
    </row>
    <row r="29" spans="1:8" ht="14.25" x14ac:dyDescent="0.2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>
        <f t="shared" si="3"/>
        <v>0.16543608527206288</v>
      </c>
      <c r="H29" s="34" t="s">
        <v>0</v>
      </c>
    </row>
    <row r="30" spans="1:8" ht="14.25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>
        <f t="shared" si="3"/>
        <v>0</v>
      </c>
      <c r="H30" s="34"/>
    </row>
    <row r="31" spans="1:8" ht="14.25" x14ac:dyDescent="0.2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>
        <f t="shared" si="3"/>
        <v>0.41262658958931492</v>
      </c>
      <c r="H31" s="51"/>
    </row>
    <row r="32" spans="1:8" ht="14.25" x14ac:dyDescent="0.2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>
        <f t="shared" si="3"/>
        <v>0.15478089574461021</v>
      </c>
      <c r="H32" s="51"/>
    </row>
    <row r="33" spans="1:8" ht="14.25" x14ac:dyDescent="0.2">
      <c r="A33" s="53" t="s">
        <v>42</v>
      </c>
      <c r="B33" s="38"/>
      <c r="C33" s="38"/>
      <c r="D33" s="38"/>
      <c r="E33" s="43"/>
      <c r="F33" s="32"/>
      <c r="G33" s="45">
        <f t="shared" si="3"/>
        <v>0</v>
      </c>
      <c r="H33" s="51"/>
    </row>
    <row r="34" spans="1:8" ht="14.25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>
        <f>E34/F12/1000000</f>
        <v>0</v>
      </c>
      <c r="H34" s="51"/>
    </row>
    <row r="35" spans="1:8" ht="15" x14ac:dyDescent="0.2">
      <c r="A35" s="57" t="s">
        <v>323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>
        <v>572.23900000000003</v>
      </c>
      <c r="G35" s="60">
        <f>SUM(G13:G34)</f>
        <v>3.1759127497426771</v>
      </c>
      <c r="H35" s="61"/>
    </row>
    <row r="36" spans="1:8" x14ac:dyDescent="0.2">
      <c r="A36" s="3" t="s">
        <v>0</v>
      </c>
      <c r="B36" s="69"/>
      <c r="C36" s="3"/>
      <c r="D36" s="3"/>
      <c r="E36" s="69"/>
      <c r="F36" s="70"/>
      <c r="G36" s="71"/>
      <c r="H36" s="7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</sheetPr>
  <dimension ref="A1:L102"/>
  <sheetViews>
    <sheetView view="pageBreakPreview" topLeftCell="A67" zoomScale="80" zoomScaleNormal="100" zoomScaleSheetLayoutView="80" workbookViewId="0">
      <selection activeCell="E80" sqref="E80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324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449" t="s">
        <v>52</v>
      </c>
      <c r="D6" s="450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 t="e">
        <f>#REF!</f>
        <v>#REF!</v>
      </c>
      <c r="D16" s="110" t="e">
        <f>#REF!</f>
        <v>#REF!</v>
      </c>
      <c r="E16" s="111"/>
    </row>
    <row r="17" spans="1:5" x14ac:dyDescent="0.25">
      <c r="A17" s="448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448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((#REF!+#REF!)/2)+(10723038.5/1000000)</f>
        <v>#REF!</v>
      </c>
      <c r="C84" s="154" t="e">
        <f>((#REF!+#REF!)/2)+(5831879.1/1000000)</f>
        <v>#REF!</v>
      </c>
      <c r="D84" s="154" t="e">
        <f>((#REF!+#REF!)/2)-(616056.68/1000000)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>
        <f>(-171742.74-170611.07)/1000000</f>
        <v>-0.34235380999999998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1" fitToHeight="2" orientation="portrait" r:id="rId1"/>
  <headerFooter>
    <oddHeader>&amp;L&amp;"Rockwell,Normal"DFI/DPO/SSA/22</oddHeader>
    <oddFooter>&amp;R&amp;F du &amp;D</oddFooter>
  </headerFooter>
  <rowBreaks count="1" manualBreakCount="1">
    <brk id="5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7030A0"/>
  </sheetPr>
  <dimension ref="A1:L102"/>
  <sheetViews>
    <sheetView view="pageBreakPreview" zoomScale="80" zoomScaleNormal="100" zoomScaleSheetLayoutView="80" workbookViewId="0">
      <selection activeCell="B98" sqref="B98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284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416" t="s">
        <v>52</v>
      </c>
      <c r="D6" s="417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25">
      <c r="A17" s="418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418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((#REF!+#REF!)/2)+(10170866.79/1000000)</f>
        <v>#REF!</v>
      </c>
      <c r="C84" s="154" t="e">
        <f>((#REF!+#REF!)/2)+(5584622.87/1000000)</f>
        <v>#REF!</v>
      </c>
      <c r="D84" s="154" t="e">
        <f>((#REF!+#REF!)/2)-(625636.21/1000000)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>
        <f>(-553952.35)/1000000</f>
        <v>-0.55395234999999998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&amp;L&amp;"Rockwell,Normal"DFI/DPO/SSA/21</oddHeader>
    <oddFooter>&amp;R&amp;F du &amp;D</oddFooter>
  </headerFooter>
  <rowBreaks count="1" manualBreakCount="1">
    <brk id="5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FF0000"/>
  </sheetPr>
  <dimension ref="A1:AE156"/>
  <sheetViews>
    <sheetView view="pageLayout" zoomScale="70" zoomScaleNormal="100" zoomScaleSheetLayoutView="80" zoomScalePageLayoutView="70" workbookViewId="0">
      <selection activeCell="G76" sqref="G76"/>
    </sheetView>
  </sheetViews>
  <sheetFormatPr baseColWidth="10" defaultRowHeight="12.75" x14ac:dyDescent="0.2"/>
  <cols>
    <col min="1" max="1" width="17.7109375" style="1" customWidth="1"/>
    <col min="2" max="2" width="14.85546875" style="312" customWidth="1"/>
    <col min="3" max="3" width="16.5703125" style="312" customWidth="1"/>
    <col min="4" max="4" width="15.42578125" style="312" customWidth="1"/>
    <col min="5" max="5" width="16.140625" style="312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696" t="s">
        <v>343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9" ht="20.25" x14ac:dyDescent="0.3">
      <c r="A2" s="697" t="s">
        <v>279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19" ht="16.5" x14ac:dyDescent="0.3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9" ht="20.25" x14ac:dyDescent="0.3">
      <c r="A4" s="691" t="s">
        <v>111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</row>
    <row r="5" spans="1:19" ht="21" thickBot="1" x14ac:dyDescent="0.35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</row>
    <row r="6" spans="1:19" ht="22.5" customHeight="1" x14ac:dyDescent="0.2">
      <c r="A6" s="692" t="s">
        <v>49</v>
      </c>
      <c r="B6" s="694" t="s">
        <v>50</v>
      </c>
      <c r="C6" s="698" t="s">
        <v>112</v>
      </c>
      <c r="D6" s="698"/>
      <c r="E6" s="698"/>
      <c r="F6" s="699" t="s">
        <v>113</v>
      </c>
      <c r="G6" s="698"/>
      <c r="H6" s="700"/>
      <c r="I6" s="701" t="s">
        <v>114</v>
      </c>
      <c r="J6" s="701"/>
      <c r="K6" s="701"/>
      <c r="L6" s="699" t="s">
        <v>115</v>
      </c>
      <c r="M6" s="698"/>
      <c r="N6" s="700"/>
      <c r="O6" s="702" t="s">
        <v>116</v>
      </c>
      <c r="P6" s="703"/>
      <c r="Q6" s="704"/>
    </row>
    <row r="7" spans="1:19" ht="32.25" customHeight="1" thickBot="1" x14ac:dyDescent="0.25">
      <c r="A7" s="693"/>
      <c r="B7" s="695"/>
      <c r="C7" s="180" t="s">
        <v>117</v>
      </c>
      <c r="D7" s="181" t="s">
        <v>118</v>
      </c>
      <c r="E7" s="182" t="s">
        <v>119</v>
      </c>
      <c r="F7" s="183" t="s">
        <v>117</v>
      </c>
      <c r="G7" s="181" t="s">
        <v>120</v>
      </c>
      <c r="H7" s="184" t="s">
        <v>121</v>
      </c>
      <c r="I7" s="180" t="s">
        <v>117</v>
      </c>
      <c r="J7" s="181" t="s">
        <v>118</v>
      </c>
      <c r="K7" s="182" t="s">
        <v>122</v>
      </c>
      <c r="L7" s="183" t="s">
        <v>117</v>
      </c>
      <c r="M7" s="181" t="s">
        <v>123</v>
      </c>
      <c r="N7" s="184" t="s">
        <v>122</v>
      </c>
      <c r="O7" s="185" t="s">
        <v>117</v>
      </c>
      <c r="P7" s="181" t="s">
        <v>124</v>
      </c>
      <c r="Q7" s="186" t="s">
        <v>125</v>
      </c>
    </row>
    <row r="8" spans="1:19" s="191" customFormat="1" ht="26.1" customHeight="1" x14ac:dyDescent="0.2">
      <c r="A8" s="683" t="s">
        <v>126</v>
      </c>
      <c r="B8" s="187" t="s">
        <v>127</v>
      </c>
      <c r="C8" s="188">
        <v>1.831</v>
      </c>
      <c r="D8" s="189"/>
      <c r="E8" s="190"/>
      <c r="F8" s="463">
        <v>1.617</v>
      </c>
      <c r="G8" s="464"/>
      <c r="H8" s="465"/>
      <c r="I8" s="188">
        <v>1.7054</v>
      </c>
      <c r="J8" s="464"/>
      <c r="K8" s="465"/>
      <c r="L8" s="551"/>
      <c r="M8" s="552"/>
      <c r="N8" s="553"/>
      <c r="O8" s="554"/>
      <c r="P8" s="555"/>
      <c r="Q8" s="556"/>
    </row>
    <row r="9" spans="1:19" s="191" customFormat="1" ht="26.1" customHeight="1" x14ac:dyDescent="0.2">
      <c r="A9" s="683"/>
      <c r="B9" s="192" t="s">
        <v>128</v>
      </c>
      <c r="C9" s="188">
        <v>0.111</v>
      </c>
      <c r="D9" s="193"/>
      <c r="E9" s="194"/>
      <c r="F9" s="463">
        <v>0.14000000000000001</v>
      </c>
      <c r="G9" s="466"/>
      <c r="H9" s="467"/>
      <c r="I9" s="188">
        <v>9.64E-2</v>
      </c>
      <c r="J9" s="466"/>
      <c r="K9" s="467"/>
      <c r="L9" s="551"/>
      <c r="M9" s="557"/>
      <c r="N9" s="558"/>
      <c r="O9" s="559"/>
      <c r="P9" s="560"/>
      <c r="Q9" s="561"/>
    </row>
    <row r="10" spans="1:19" s="191" customFormat="1" ht="26.1" customHeight="1" x14ac:dyDescent="0.2">
      <c r="A10" s="684"/>
      <c r="B10" s="192" t="s">
        <v>106</v>
      </c>
      <c r="C10" s="188">
        <v>4.7E-2</v>
      </c>
      <c r="D10" s="193"/>
      <c r="E10" s="194"/>
      <c r="F10" s="463">
        <v>5.2999999999999999E-2</v>
      </c>
      <c r="G10" s="466"/>
      <c r="H10" s="467"/>
      <c r="I10" s="188">
        <v>3.04E-2</v>
      </c>
      <c r="J10" s="466"/>
      <c r="K10" s="467"/>
      <c r="L10" s="551"/>
      <c r="M10" s="557"/>
      <c r="N10" s="558"/>
      <c r="O10" s="559"/>
      <c r="P10" s="560"/>
      <c r="Q10" s="561"/>
    </row>
    <row r="11" spans="1:19" s="191" customFormat="1" ht="26.1" customHeight="1" x14ac:dyDescent="0.2">
      <c r="A11" s="685" t="s">
        <v>129</v>
      </c>
      <c r="B11" s="192" t="s">
        <v>130</v>
      </c>
      <c r="C11" s="188">
        <v>0.69399999999999995</v>
      </c>
      <c r="D11" s="193"/>
      <c r="E11" s="194"/>
      <c r="F11" s="463">
        <v>0.86399999999999999</v>
      </c>
      <c r="G11" s="466"/>
      <c r="H11" s="467"/>
      <c r="I11" s="188">
        <v>0.74250000000000005</v>
      </c>
      <c r="J11" s="466"/>
      <c r="K11" s="467"/>
      <c r="L11" s="551"/>
      <c r="M11" s="557"/>
      <c r="N11" s="558"/>
      <c r="O11" s="559"/>
      <c r="P11" s="560"/>
      <c r="Q11" s="561"/>
    </row>
    <row r="12" spans="1:19" s="191" customFormat="1" ht="26.1" customHeight="1" x14ac:dyDescent="0.2">
      <c r="A12" s="683"/>
      <c r="B12" s="192" t="s">
        <v>131</v>
      </c>
      <c r="C12" s="188">
        <v>0.27400000000000002</v>
      </c>
      <c r="D12" s="193"/>
      <c r="E12" s="194"/>
      <c r="F12" s="463">
        <v>0.216</v>
      </c>
      <c r="G12" s="466"/>
      <c r="H12" s="467"/>
      <c r="I12" s="188">
        <v>0.248</v>
      </c>
      <c r="J12" s="466"/>
      <c r="K12" s="467"/>
      <c r="L12" s="551"/>
      <c r="M12" s="557"/>
      <c r="N12" s="558"/>
      <c r="O12" s="559"/>
      <c r="P12" s="560"/>
      <c r="Q12" s="561"/>
      <c r="S12" s="195"/>
    </row>
    <row r="13" spans="1:19" s="191" customFormat="1" ht="26.1" customHeight="1" x14ac:dyDescent="0.2">
      <c r="A13" s="686" t="s">
        <v>63</v>
      </c>
      <c r="B13" s="196" t="s">
        <v>132</v>
      </c>
      <c r="C13" s="188">
        <v>5.0999999999999997E-2</v>
      </c>
      <c r="D13" s="193"/>
      <c r="E13" s="194"/>
      <c r="F13" s="463">
        <v>5.2999999999999999E-2</v>
      </c>
      <c r="G13" s="466"/>
      <c r="H13" s="467"/>
      <c r="I13" s="188">
        <v>3.4000000000000002E-2</v>
      </c>
      <c r="J13" s="466"/>
      <c r="K13" s="467"/>
      <c r="L13" s="551"/>
      <c r="M13" s="557"/>
      <c r="N13" s="558"/>
      <c r="O13" s="559"/>
      <c r="P13" s="560"/>
      <c r="Q13" s="561"/>
      <c r="R13" s="195"/>
    </row>
    <row r="14" spans="1:19" s="191" customFormat="1" ht="26.1" customHeight="1" x14ac:dyDescent="0.2">
      <c r="A14" s="687"/>
      <c r="B14" s="196" t="s">
        <v>133</v>
      </c>
      <c r="C14" s="188">
        <v>2.5000000000000001E-2</v>
      </c>
      <c r="D14" s="193"/>
      <c r="E14" s="194"/>
      <c r="F14" s="463">
        <v>2.5999999999999999E-2</v>
      </c>
      <c r="G14" s="466"/>
      <c r="H14" s="467"/>
      <c r="I14" s="188">
        <v>2.7E-2</v>
      </c>
      <c r="J14" s="466"/>
      <c r="K14" s="467"/>
      <c r="L14" s="551"/>
      <c r="M14" s="557"/>
      <c r="N14" s="558"/>
      <c r="O14" s="559"/>
      <c r="P14" s="560"/>
      <c r="Q14" s="561"/>
      <c r="R14" s="195"/>
    </row>
    <row r="15" spans="1:19" s="191" customFormat="1" ht="26.1" customHeight="1" x14ac:dyDescent="0.2">
      <c r="A15" s="687"/>
      <c r="B15" s="196" t="s">
        <v>134</v>
      </c>
      <c r="C15" s="188">
        <v>7.1999999999999995E-2</v>
      </c>
      <c r="D15" s="193"/>
      <c r="E15" s="194"/>
      <c r="F15" s="463">
        <v>0.20899999999999999</v>
      </c>
      <c r="G15" s="466"/>
      <c r="H15" s="467"/>
      <c r="I15" s="188">
        <v>4.0500000000000001E-2</v>
      </c>
      <c r="J15" s="466"/>
      <c r="K15" s="467"/>
      <c r="L15" s="551"/>
      <c r="M15" s="557"/>
      <c r="N15" s="558"/>
      <c r="O15" s="559"/>
      <c r="P15" s="560"/>
      <c r="Q15" s="561"/>
      <c r="R15" s="195"/>
    </row>
    <row r="16" spans="1:19" s="191" customFormat="1" ht="26.1" customHeight="1" x14ac:dyDescent="0.2">
      <c r="A16" s="688"/>
      <c r="B16" s="196" t="s">
        <v>135</v>
      </c>
      <c r="C16" s="188">
        <v>8.6412120999999995E-2</v>
      </c>
      <c r="D16" s="197">
        <v>5.4479999999999995</v>
      </c>
      <c r="E16" s="198">
        <v>2.2549999999999999</v>
      </c>
      <c r="F16" s="463">
        <v>1.7000000000000001E-2</v>
      </c>
      <c r="G16" s="463">
        <v>3.391</v>
      </c>
      <c r="H16" s="200">
        <v>1.5342</v>
      </c>
      <c r="I16" s="188">
        <v>6.8000000000000005E-2</v>
      </c>
      <c r="J16" s="197">
        <v>9.6370000000000005</v>
      </c>
      <c r="K16" s="198">
        <v>2.0394999999999999</v>
      </c>
      <c r="L16" s="551"/>
      <c r="M16" s="562"/>
      <c r="N16" s="563"/>
      <c r="O16" s="559"/>
      <c r="P16" s="564"/>
      <c r="Q16" s="565"/>
      <c r="R16" s="195"/>
    </row>
    <row r="17" spans="1:20" s="191" customFormat="1" ht="26.1" customHeight="1" x14ac:dyDescent="0.2">
      <c r="A17" s="642" t="s">
        <v>136</v>
      </c>
      <c r="B17" s="192" t="s">
        <v>137</v>
      </c>
      <c r="C17" s="188">
        <v>4.0680000000000002E-4</v>
      </c>
      <c r="D17" s="197">
        <v>4.3999999999999997E-2</v>
      </c>
      <c r="E17" s="194"/>
      <c r="F17" s="463">
        <v>0</v>
      </c>
      <c r="G17" s="199">
        <v>4.3999999999999997E-2</v>
      </c>
      <c r="H17" s="201"/>
      <c r="I17" s="188">
        <v>4.0000000000000002E-4</v>
      </c>
      <c r="J17" s="197">
        <v>3.6499999999999998E-2</v>
      </c>
      <c r="K17" s="194"/>
      <c r="L17" s="551"/>
      <c r="M17" s="562"/>
      <c r="N17" s="558"/>
      <c r="O17" s="559"/>
      <c r="P17" s="564"/>
      <c r="Q17" s="566"/>
    </row>
    <row r="18" spans="1:20" s="191" customFormat="1" ht="26.1" customHeight="1" thickBot="1" x14ac:dyDescent="0.25">
      <c r="A18" s="641" t="s">
        <v>69</v>
      </c>
      <c r="B18" s="202" t="s">
        <v>138</v>
      </c>
      <c r="C18" s="188">
        <v>0</v>
      </c>
      <c r="D18" s="203"/>
      <c r="E18" s="204"/>
      <c r="F18" s="463">
        <v>0</v>
      </c>
      <c r="G18" s="205"/>
      <c r="H18" s="206"/>
      <c r="I18" s="188">
        <v>0</v>
      </c>
      <c r="J18" s="203"/>
      <c r="K18" s="204"/>
      <c r="L18" s="551"/>
      <c r="M18" s="567"/>
      <c r="N18" s="568"/>
      <c r="O18" s="559"/>
      <c r="P18" s="569"/>
      <c r="Q18" s="570"/>
    </row>
    <row r="19" spans="1:20" s="191" customFormat="1" ht="21.95" customHeight="1" thickBot="1" x14ac:dyDescent="0.25">
      <c r="A19" s="689" t="s">
        <v>139</v>
      </c>
      <c r="B19" s="690"/>
      <c r="C19" s="355">
        <v>3.1918189209999999</v>
      </c>
      <c r="D19" s="356">
        <v>5.4919999999999991</v>
      </c>
      <c r="E19" s="357">
        <v>2.2549999999999999</v>
      </c>
      <c r="F19" s="468">
        <v>3.1949999999999998</v>
      </c>
      <c r="G19" s="469">
        <v>3.4350000000000001</v>
      </c>
      <c r="H19" s="470">
        <v>1.5342</v>
      </c>
      <c r="I19" s="469">
        <v>2.9926000000000004</v>
      </c>
      <c r="J19" s="469">
        <v>9.6735000000000007</v>
      </c>
      <c r="K19" s="469">
        <v>2.0394999999999999</v>
      </c>
      <c r="L19" s="207"/>
      <c r="M19" s="571"/>
      <c r="N19" s="572"/>
      <c r="O19" s="573"/>
      <c r="P19" s="574"/>
      <c r="Q19" s="575"/>
      <c r="S19" s="210"/>
    </row>
    <row r="20" spans="1:20" s="191" customFormat="1" x14ac:dyDescent="0.2">
      <c r="A20" s="211"/>
      <c r="B20" s="212"/>
      <c r="C20" s="212"/>
      <c r="D20" s="212"/>
      <c r="E20" s="212"/>
      <c r="L20" s="212"/>
      <c r="M20" s="213"/>
      <c r="N20" s="212"/>
      <c r="O20" s="212"/>
      <c r="P20" s="212"/>
      <c r="S20" s="214"/>
    </row>
    <row r="21" spans="1:20" s="191" customFormat="1" ht="20.25" x14ac:dyDescent="0.3">
      <c r="A21" s="691" t="s">
        <v>140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T21" s="191" t="s">
        <v>0</v>
      </c>
    </row>
    <row r="22" spans="1:20" s="191" customFormat="1" ht="21" thickBot="1" x14ac:dyDescent="0.25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</row>
    <row r="23" spans="1:20" s="191" customFormat="1" ht="24.75" customHeight="1" x14ac:dyDescent="0.2">
      <c r="A23" s="692" t="s">
        <v>49</v>
      </c>
      <c r="B23" s="694" t="s">
        <v>50</v>
      </c>
      <c r="C23" s="698" t="s">
        <v>112</v>
      </c>
      <c r="D23" s="698"/>
      <c r="E23" s="698"/>
      <c r="F23" s="699" t="s">
        <v>113</v>
      </c>
      <c r="G23" s="698"/>
      <c r="H23" s="700"/>
      <c r="I23" s="701" t="s">
        <v>114</v>
      </c>
      <c r="J23" s="701"/>
      <c r="K23" s="705"/>
      <c r="L23" s="698" t="s">
        <v>115</v>
      </c>
      <c r="M23" s="698"/>
      <c r="N23" s="700"/>
      <c r="O23" s="702" t="s">
        <v>116</v>
      </c>
      <c r="P23" s="703"/>
      <c r="Q23" s="704"/>
    </row>
    <row r="24" spans="1:20" s="191" customFormat="1" ht="33.75" customHeight="1" thickBot="1" x14ac:dyDescent="0.25">
      <c r="A24" s="693"/>
      <c r="B24" s="695"/>
      <c r="C24" s="180" t="s">
        <v>117</v>
      </c>
      <c r="D24" s="181" t="s">
        <v>118</v>
      </c>
      <c r="E24" s="182" t="s">
        <v>122</v>
      </c>
      <c r="F24" s="183" t="s">
        <v>117</v>
      </c>
      <c r="G24" s="181" t="s">
        <v>120</v>
      </c>
      <c r="H24" s="215" t="s">
        <v>122</v>
      </c>
      <c r="I24" s="180" t="s">
        <v>117</v>
      </c>
      <c r="J24" s="181" t="s">
        <v>118</v>
      </c>
      <c r="K24" s="184" t="s">
        <v>122</v>
      </c>
      <c r="L24" s="180" t="s">
        <v>117</v>
      </c>
      <c r="M24" s="181" t="s">
        <v>141</v>
      </c>
      <c r="N24" s="184" t="s">
        <v>122</v>
      </c>
      <c r="O24" s="362" t="s">
        <v>117</v>
      </c>
      <c r="P24" s="361" t="s">
        <v>124</v>
      </c>
      <c r="Q24" s="186" t="s">
        <v>122</v>
      </c>
    </row>
    <row r="25" spans="1:20" s="191" customFormat="1" ht="24" customHeight="1" x14ac:dyDescent="0.2">
      <c r="A25" s="683" t="s">
        <v>126</v>
      </c>
      <c r="B25" s="187" t="s">
        <v>127</v>
      </c>
      <c r="C25" s="216">
        <v>0.93500000000000005</v>
      </c>
      <c r="D25" s="217"/>
      <c r="E25" s="218"/>
      <c r="F25" s="471">
        <v>1.1040000000000001</v>
      </c>
      <c r="G25" s="472"/>
      <c r="H25" s="473"/>
      <c r="I25" s="216">
        <v>1.0049999999999999</v>
      </c>
      <c r="J25" s="217"/>
      <c r="K25" s="218"/>
      <c r="L25" s="471"/>
      <c r="M25" s="576"/>
      <c r="N25" s="577"/>
      <c r="O25" s="554"/>
      <c r="P25" s="578"/>
      <c r="Q25" s="579"/>
    </row>
    <row r="26" spans="1:20" s="191" customFormat="1" ht="24" customHeight="1" x14ac:dyDescent="0.2">
      <c r="A26" s="683"/>
      <c r="B26" s="192" t="s">
        <v>128</v>
      </c>
      <c r="C26" s="216">
        <v>0.13400000000000001</v>
      </c>
      <c r="D26" s="223"/>
      <c r="E26" s="224"/>
      <c r="F26" s="471">
        <v>7.8E-2</v>
      </c>
      <c r="G26" s="474"/>
      <c r="H26" s="475"/>
      <c r="I26" s="216">
        <v>7.5999999999999998E-2</v>
      </c>
      <c r="J26" s="223"/>
      <c r="K26" s="224"/>
      <c r="L26" s="471"/>
      <c r="M26" s="580"/>
      <c r="N26" s="581"/>
      <c r="O26" s="559"/>
      <c r="P26" s="560"/>
      <c r="Q26" s="582"/>
    </row>
    <row r="27" spans="1:20" s="191" customFormat="1" ht="24" customHeight="1" x14ac:dyDescent="0.2">
      <c r="A27" s="684"/>
      <c r="B27" s="192" t="s">
        <v>106</v>
      </c>
      <c r="C27" s="216">
        <v>0.219</v>
      </c>
      <c r="D27" s="223"/>
      <c r="E27" s="224"/>
      <c r="F27" s="471">
        <v>0.188</v>
      </c>
      <c r="G27" s="474"/>
      <c r="H27" s="475"/>
      <c r="I27" s="216">
        <v>0.1154</v>
      </c>
      <c r="J27" s="223"/>
      <c r="K27" s="224"/>
      <c r="L27" s="471"/>
      <c r="M27" s="580"/>
      <c r="N27" s="581"/>
      <c r="O27" s="559"/>
      <c r="P27" s="560"/>
      <c r="Q27" s="582"/>
    </row>
    <row r="28" spans="1:20" s="191" customFormat="1" ht="24" customHeight="1" x14ac:dyDescent="0.2">
      <c r="A28" s="685" t="s">
        <v>129</v>
      </c>
      <c r="B28" s="192" t="s">
        <v>130</v>
      </c>
      <c r="C28" s="216">
        <v>0.60899999999999999</v>
      </c>
      <c r="D28" s="223"/>
      <c r="E28" s="224"/>
      <c r="F28" s="471">
        <v>0.40100000000000002</v>
      </c>
      <c r="G28" s="474"/>
      <c r="H28" s="475"/>
      <c r="I28" s="216">
        <v>0.46350000000000002</v>
      </c>
      <c r="J28" s="223"/>
      <c r="K28" s="224"/>
      <c r="L28" s="471"/>
      <c r="M28" s="580"/>
      <c r="N28" s="581"/>
      <c r="O28" s="559"/>
      <c r="P28" s="560"/>
      <c r="Q28" s="582"/>
    </row>
    <row r="29" spans="1:20" s="191" customFormat="1" ht="24" customHeight="1" x14ac:dyDescent="0.2">
      <c r="A29" s="683"/>
      <c r="B29" s="192" t="s">
        <v>131</v>
      </c>
      <c r="C29" s="216">
        <v>0.11700000000000001</v>
      </c>
      <c r="D29" s="223"/>
      <c r="E29" s="224"/>
      <c r="F29" s="471">
        <v>0.14599999999999999</v>
      </c>
      <c r="G29" s="474"/>
      <c r="H29" s="475"/>
      <c r="I29" s="216">
        <v>0.11799999999999999</v>
      </c>
      <c r="J29" s="223"/>
      <c r="K29" s="224"/>
      <c r="L29" s="471"/>
      <c r="M29" s="580"/>
      <c r="N29" s="581"/>
      <c r="O29" s="559"/>
      <c r="P29" s="560"/>
      <c r="Q29" s="582"/>
    </row>
    <row r="30" spans="1:20" s="191" customFormat="1" ht="24" customHeight="1" x14ac:dyDescent="0.2">
      <c r="A30" s="686" t="s">
        <v>63</v>
      </c>
      <c r="B30" s="192" t="s">
        <v>132</v>
      </c>
      <c r="C30" s="216">
        <v>3.4000000000000002E-2</v>
      </c>
      <c r="D30" s="223"/>
      <c r="E30" s="224"/>
      <c r="F30" s="471">
        <v>3.5999999999999997E-2</v>
      </c>
      <c r="G30" s="474"/>
      <c r="H30" s="475"/>
      <c r="I30" s="216">
        <v>5.5E-2</v>
      </c>
      <c r="J30" s="223"/>
      <c r="K30" s="224"/>
      <c r="L30" s="471"/>
      <c r="M30" s="580"/>
      <c r="N30" s="581"/>
      <c r="O30" s="559"/>
      <c r="P30" s="560"/>
      <c r="Q30" s="582"/>
    </row>
    <row r="31" spans="1:20" s="191" customFormat="1" ht="24" customHeight="1" x14ac:dyDescent="0.2">
      <c r="A31" s="687"/>
      <c r="B31" s="192" t="s">
        <v>133</v>
      </c>
      <c r="C31" s="216">
        <v>0.11600000000000001</v>
      </c>
      <c r="D31" s="223"/>
      <c r="E31" s="224"/>
      <c r="F31" s="471">
        <v>0.10299999999999999</v>
      </c>
      <c r="G31" s="474"/>
      <c r="H31" s="475"/>
      <c r="I31" s="216">
        <v>9.6000000000000002E-2</v>
      </c>
      <c r="J31" s="223"/>
      <c r="K31" s="224"/>
      <c r="L31" s="471"/>
      <c r="M31" s="580"/>
      <c r="N31" s="581"/>
      <c r="O31" s="559"/>
      <c r="P31" s="560"/>
      <c r="Q31" s="582"/>
    </row>
    <row r="32" spans="1:20" s="191" customFormat="1" ht="24" customHeight="1" x14ac:dyDescent="0.2">
      <c r="A32" s="687"/>
      <c r="B32" s="192" t="s">
        <v>134</v>
      </c>
      <c r="C32" s="216">
        <v>0.151</v>
      </c>
      <c r="D32" s="223"/>
      <c r="E32" s="224"/>
      <c r="F32" s="471">
        <v>0.43409999999999999</v>
      </c>
      <c r="G32" s="474"/>
      <c r="H32" s="475"/>
      <c r="I32" s="216">
        <v>0.16250000000000001</v>
      </c>
      <c r="J32" s="223"/>
      <c r="K32" s="224"/>
      <c r="L32" s="471"/>
      <c r="M32" s="581"/>
      <c r="N32" s="226"/>
      <c r="O32" s="559"/>
      <c r="P32" s="560"/>
      <c r="Q32" s="582"/>
    </row>
    <row r="33" spans="1:17" s="191" customFormat="1" ht="24" customHeight="1" x14ac:dyDescent="0.2">
      <c r="A33" s="688"/>
      <c r="B33" s="192" t="s">
        <v>135</v>
      </c>
      <c r="C33" s="216">
        <v>0.17799999999999999</v>
      </c>
      <c r="D33" s="227">
        <v>15.891</v>
      </c>
      <c r="E33" s="228">
        <v>6.7649999999999997</v>
      </c>
      <c r="F33" s="471">
        <v>0.1615</v>
      </c>
      <c r="G33" s="227">
        <v>11.67</v>
      </c>
      <c r="H33" s="228">
        <v>4.6025999999999998</v>
      </c>
      <c r="I33" s="216">
        <v>0.16700000000000001</v>
      </c>
      <c r="J33" s="227">
        <v>9.7949999999999999</v>
      </c>
      <c r="K33" s="228">
        <v>6.1185</v>
      </c>
      <c r="L33" s="471"/>
      <c r="M33" s="583"/>
      <c r="N33" s="229"/>
      <c r="O33" s="559"/>
      <c r="P33" s="564"/>
      <c r="Q33" s="565"/>
    </row>
    <row r="34" spans="1:17" s="191" customFormat="1" ht="26.25" customHeight="1" x14ac:dyDescent="0.2">
      <c r="A34" s="545" t="s">
        <v>136</v>
      </c>
      <c r="B34" s="230" t="s">
        <v>137</v>
      </c>
      <c r="C34" s="216">
        <v>2E-3</v>
      </c>
      <c r="D34" s="227">
        <v>0.30299999999999999</v>
      </c>
      <c r="E34" s="231"/>
      <c r="F34" s="471">
        <v>1.5E-3</v>
      </c>
      <c r="G34" s="227">
        <v>0.309</v>
      </c>
      <c r="H34" s="231"/>
      <c r="I34" s="216">
        <v>1.4E-3</v>
      </c>
      <c r="J34" s="227">
        <v>0.25445000000000001</v>
      </c>
      <c r="K34" s="231"/>
      <c r="L34" s="471"/>
      <c r="M34" s="583"/>
      <c r="N34" s="226"/>
      <c r="O34" s="559"/>
      <c r="P34" s="564"/>
      <c r="Q34" s="566"/>
    </row>
    <row r="35" spans="1:17" s="191" customFormat="1" ht="24" customHeight="1" thickBot="1" x14ac:dyDescent="0.25">
      <c r="A35" s="544" t="s">
        <v>69</v>
      </c>
      <c r="B35" s="233" t="s">
        <v>138</v>
      </c>
      <c r="C35" s="216">
        <v>0</v>
      </c>
      <c r="D35" s="234"/>
      <c r="E35" s="235"/>
      <c r="F35" s="471">
        <v>0</v>
      </c>
      <c r="G35" s="234"/>
      <c r="H35" s="235"/>
      <c r="I35" s="216">
        <v>0</v>
      </c>
      <c r="J35" s="234"/>
      <c r="K35" s="235"/>
      <c r="L35" s="471"/>
      <c r="M35" s="584"/>
      <c r="N35" s="585"/>
      <c r="O35" s="559"/>
      <c r="P35" s="586"/>
      <c r="Q35" s="587"/>
    </row>
    <row r="36" spans="1:17" s="191" customFormat="1" ht="24" customHeight="1" thickBot="1" x14ac:dyDescent="0.25">
      <c r="A36" s="706" t="s">
        <v>139</v>
      </c>
      <c r="B36" s="707"/>
      <c r="C36" s="238">
        <v>2.4949999999999997</v>
      </c>
      <c r="D36" s="238">
        <v>16.193999999999999</v>
      </c>
      <c r="E36" s="239">
        <v>6.7649999999999997</v>
      </c>
      <c r="F36" s="476">
        <v>2.6531000000000002</v>
      </c>
      <c r="G36" s="476">
        <v>11.978999999999999</v>
      </c>
      <c r="H36" s="477">
        <v>4.6025999999999998</v>
      </c>
      <c r="I36" s="515">
        <v>2.2597999999999994</v>
      </c>
      <c r="J36" s="515">
        <v>10.04945</v>
      </c>
      <c r="K36" s="515">
        <v>6.1185</v>
      </c>
      <c r="L36" s="515"/>
      <c r="M36" s="588"/>
      <c r="N36" s="516"/>
      <c r="O36" s="573"/>
      <c r="P36" s="589"/>
      <c r="Q36" s="590"/>
    </row>
    <row r="37" spans="1:17" s="243" customFormat="1" ht="15" customHeight="1" x14ac:dyDescent="0.2">
      <c r="A37" s="240"/>
      <c r="B37" s="240"/>
      <c r="C37" s="241"/>
      <c r="D37" s="241"/>
      <c r="E37" s="241"/>
      <c r="F37" s="242"/>
      <c r="G37" s="242"/>
      <c r="H37" s="241"/>
      <c r="I37" s="241"/>
      <c r="J37" s="241"/>
      <c r="K37" s="241"/>
      <c r="L37" s="241"/>
      <c r="M37" s="241"/>
      <c r="N37" s="241"/>
      <c r="O37" s="241"/>
      <c r="P37" s="241"/>
      <c r="Q37" s="241"/>
    </row>
    <row r="38" spans="1:17" s="243" customFormat="1" ht="15" customHeight="1" x14ac:dyDescent="0.2">
      <c r="A38" s="244"/>
      <c r="B38" s="245"/>
      <c r="C38" s="241"/>
      <c r="D38" s="241"/>
      <c r="E38" s="241"/>
      <c r="F38" s="242"/>
      <c r="G38" s="242"/>
      <c r="H38" s="241"/>
      <c r="I38" s="241"/>
      <c r="J38" s="241"/>
      <c r="K38" s="241"/>
      <c r="L38" s="241"/>
      <c r="M38" s="241"/>
      <c r="N38" s="241"/>
      <c r="O38" s="241"/>
      <c r="P38" s="241"/>
      <c r="Q38" s="241"/>
    </row>
    <row r="39" spans="1:17" s="243" customFormat="1" ht="15" customHeight="1" x14ac:dyDescent="0.2">
      <c r="A39" s="246"/>
      <c r="B39" s="240"/>
      <c r="C39" s="247"/>
      <c r="D39" s="247"/>
      <c r="E39" s="247"/>
      <c r="F39" s="247"/>
      <c r="G39" s="247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s="191" customFormat="1" ht="32.25" customHeight="1" x14ac:dyDescent="0.2">
      <c r="A40" s="716" t="s">
        <v>344</v>
      </c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</row>
    <row r="41" spans="1:17" ht="20.25" customHeight="1" x14ac:dyDescent="0.3">
      <c r="A41" s="691" t="s">
        <v>142</v>
      </c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</row>
    <row r="42" spans="1:17" s="191" customFormat="1" ht="16.5" customHeight="1" thickBot="1" x14ac:dyDescent="0.25">
      <c r="A42" s="603"/>
      <c r="B42" s="212"/>
      <c r="C42" s="212"/>
      <c r="D42" s="212"/>
      <c r="E42" s="212"/>
    </row>
    <row r="43" spans="1:17" s="191" customFormat="1" ht="54" customHeight="1" thickBot="1" x14ac:dyDescent="0.25">
      <c r="B43" s="249"/>
      <c r="E43" s="717" t="s">
        <v>143</v>
      </c>
      <c r="F43" s="718"/>
      <c r="G43" s="359" t="s">
        <v>144</v>
      </c>
      <c r="H43" s="359" t="s">
        <v>145</v>
      </c>
      <c r="I43" s="359" t="s">
        <v>146</v>
      </c>
      <c r="J43" s="359" t="s">
        <v>147</v>
      </c>
      <c r="K43" s="251" t="s">
        <v>148</v>
      </c>
      <c r="O43" s="252"/>
      <c r="P43" s="253"/>
      <c r="Q43" s="212"/>
    </row>
    <row r="44" spans="1:17" s="191" customFormat="1" ht="21.95" customHeight="1" x14ac:dyDescent="0.2">
      <c r="E44" s="719" t="s">
        <v>149</v>
      </c>
      <c r="F44" s="720"/>
      <c r="G44" s="254">
        <v>3.0707039999999997</v>
      </c>
      <c r="H44" s="254">
        <v>80.657399999999996</v>
      </c>
      <c r="I44" s="254">
        <v>247.67500080959996</v>
      </c>
      <c r="J44" s="254">
        <v>604.45010000000002</v>
      </c>
      <c r="K44" s="591">
        <v>149.70717900686279</v>
      </c>
      <c r="N44" s="255"/>
      <c r="O44" s="256"/>
      <c r="P44" s="256"/>
      <c r="Q44" s="212"/>
    </row>
    <row r="45" spans="1:17" s="191" customFormat="1" ht="21.95" customHeight="1" x14ac:dyDescent="0.2">
      <c r="E45" s="710" t="s">
        <v>150</v>
      </c>
      <c r="F45" s="711"/>
      <c r="G45" s="254">
        <v>3.060511</v>
      </c>
      <c r="H45" s="254">
        <v>84.477999999999994</v>
      </c>
      <c r="I45" s="254">
        <v>258.54584825799998</v>
      </c>
      <c r="J45" s="254">
        <v>611.73979999999995</v>
      </c>
      <c r="K45" s="592">
        <v>158.16278550417925</v>
      </c>
      <c r="O45" s="256"/>
      <c r="P45" s="256"/>
      <c r="Q45" s="212"/>
    </row>
    <row r="46" spans="1:17" s="191" customFormat="1" ht="21.95" customHeight="1" x14ac:dyDescent="0.2">
      <c r="E46" s="710" t="s">
        <v>151</v>
      </c>
      <c r="F46" s="711"/>
      <c r="G46" s="254">
        <v>3.2434020000000001</v>
      </c>
      <c r="H46" s="254">
        <v>79.448400000000007</v>
      </c>
      <c r="I46" s="254">
        <v>257.68309945680005</v>
      </c>
      <c r="J46" s="254">
        <v>596.173</v>
      </c>
      <c r="K46" s="592">
        <v>153.62370645245886</v>
      </c>
      <c r="O46" s="258"/>
      <c r="P46" s="258"/>
      <c r="Q46" s="212"/>
    </row>
    <row r="47" spans="1:17" s="191" customFormat="1" ht="21.95" customHeight="1" thickBot="1" x14ac:dyDescent="0.25">
      <c r="E47" s="712" t="s">
        <v>152</v>
      </c>
      <c r="F47" s="713"/>
      <c r="G47" s="257"/>
      <c r="H47" s="257"/>
      <c r="I47" s="257"/>
      <c r="J47" s="257"/>
      <c r="K47" s="593"/>
      <c r="L47" s="249"/>
      <c r="M47" s="255"/>
      <c r="O47" s="259"/>
      <c r="P47" s="259"/>
      <c r="Q47" s="212"/>
    </row>
    <row r="48" spans="1:17" s="191" customFormat="1" ht="21.95" customHeight="1" thickBot="1" x14ac:dyDescent="0.25">
      <c r="E48" s="689" t="s">
        <v>139</v>
      </c>
      <c r="F48" s="714"/>
      <c r="G48" s="419">
        <v>9.3746169999999989</v>
      </c>
      <c r="H48" s="604">
        <v>0</v>
      </c>
      <c r="I48" s="419">
        <v>763.90394852439999</v>
      </c>
      <c r="J48" s="604">
        <v>0</v>
      </c>
      <c r="K48" s="270">
        <v>461.4936709635009</v>
      </c>
      <c r="O48" s="261"/>
      <c r="P48" s="261"/>
      <c r="Q48" s="212"/>
    </row>
    <row r="49" spans="1:31" s="191" customFormat="1" ht="20.100000000000001" customHeight="1" x14ac:dyDescent="0.2">
      <c r="H49" s="261"/>
      <c r="K49" s="261"/>
      <c r="O49" s="261"/>
      <c r="P49" s="261"/>
      <c r="Q49" s="212"/>
    </row>
    <row r="50" spans="1:31" s="191" customFormat="1" ht="20.25" customHeight="1" x14ac:dyDescent="0.3">
      <c r="A50" s="691" t="s">
        <v>153</v>
      </c>
      <c r="B50" s="691"/>
      <c r="C50" s="691"/>
      <c r="D50" s="691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</row>
    <row r="51" spans="1:31" s="191" customFormat="1" ht="31.5" customHeight="1" thickBot="1" x14ac:dyDescent="0.35">
      <c r="A51" s="715" t="s">
        <v>342</v>
      </c>
      <c r="B51" s="715"/>
      <c r="C51" s="715"/>
      <c r="D51" s="715"/>
      <c r="E51" s="715"/>
      <c r="F51" s="715"/>
      <c r="I51" s="715" t="s">
        <v>154</v>
      </c>
      <c r="J51" s="715"/>
      <c r="K51" s="715"/>
      <c r="L51" s="715"/>
      <c r="M51" s="715"/>
      <c r="N51" s="715"/>
      <c r="O51" s="715"/>
    </row>
    <row r="52" spans="1:31" s="191" customFormat="1" ht="48.75" customHeight="1" thickBot="1" x14ac:dyDescent="0.25">
      <c r="A52" s="262" t="s">
        <v>143</v>
      </c>
      <c r="B52" s="250" t="s">
        <v>155</v>
      </c>
      <c r="C52" s="250" t="s">
        <v>156</v>
      </c>
      <c r="D52" s="250" t="s">
        <v>157</v>
      </c>
      <c r="E52" s="250" t="s">
        <v>158</v>
      </c>
      <c r="F52" s="263" t="s">
        <v>159</v>
      </c>
      <c r="G52" s="212"/>
      <c r="I52" s="708" t="s">
        <v>143</v>
      </c>
      <c r="J52" s="709"/>
      <c r="K52" s="250" t="s">
        <v>160</v>
      </c>
      <c r="L52" s="250" t="s">
        <v>156</v>
      </c>
      <c r="M52" s="250" t="s">
        <v>161</v>
      </c>
      <c r="N52" s="250" t="s">
        <v>158</v>
      </c>
      <c r="O52" s="263" t="s">
        <v>159</v>
      </c>
      <c r="P52" s="253"/>
      <c r="Q52" s="1"/>
      <c r="R52" s="1"/>
      <c r="S52" s="1"/>
      <c r="T52" s="1"/>
      <c r="U52" s="1"/>
      <c r="V52" s="1"/>
      <c r="W52" s="2"/>
      <c r="X52" s="1"/>
      <c r="Y52" s="1"/>
      <c r="Z52" s="1"/>
      <c r="AA52" s="1"/>
      <c r="AB52" s="1"/>
      <c r="AC52" s="1"/>
      <c r="AD52" s="1"/>
      <c r="AE52" s="1"/>
    </row>
    <row r="53" spans="1:31" s="191" customFormat="1" ht="21.95" customHeight="1" x14ac:dyDescent="0.2">
      <c r="A53" s="264" t="s">
        <v>149</v>
      </c>
      <c r="B53" s="265">
        <v>0.84263600000000005</v>
      </c>
      <c r="C53" s="265">
        <v>1616.934</v>
      </c>
      <c r="D53" s="265">
        <v>1.3624867980240001</v>
      </c>
      <c r="E53" s="265">
        <v>604.45010000000002</v>
      </c>
      <c r="F53" s="266">
        <v>2.2540930972201014</v>
      </c>
      <c r="G53" s="212"/>
      <c r="I53" s="719" t="s">
        <v>149</v>
      </c>
      <c r="J53" s="720"/>
      <c r="K53" s="265">
        <v>3.113051</v>
      </c>
      <c r="L53" s="265">
        <v>1768.9849999999999</v>
      </c>
      <c r="M53" s="265">
        <v>5.5069405232350004</v>
      </c>
      <c r="N53" s="265">
        <v>604.45010000000002</v>
      </c>
      <c r="O53" s="266">
        <v>9.1106619441952272</v>
      </c>
      <c r="P53" s="256"/>
      <c r="Q53" s="1"/>
      <c r="R53" s="1"/>
      <c r="S53" s="1"/>
      <c r="T53" s="1"/>
      <c r="U53" s="1"/>
      <c r="V53" s="1"/>
      <c r="W53" s="2"/>
      <c r="X53" s="1"/>
      <c r="Y53" s="1"/>
      <c r="Z53" s="1"/>
      <c r="AA53" s="1"/>
      <c r="AB53" s="1"/>
      <c r="AC53" s="1"/>
      <c r="AD53" s="1"/>
      <c r="AE53" s="1"/>
    </row>
    <row r="54" spans="1:31" s="191" customFormat="1" ht="21.95" customHeight="1" thickBot="1" x14ac:dyDescent="0.25">
      <c r="A54" s="267" t="s">
        <v>150</v>
      </c>
      <c r="B54" s="257">
        <v>0.57277100000000003</v>
      </c>
      <c r="C54" s="257">
        <v>1616.934</v>
      </c>
      <c r="D54" s="257">
        <v>0.92613290411399996</v>
      </c>
      <c r="E54" s="257">
        <v>611.73979999999995</v>
      </c>
      <c r="F54" s="478">
        <v>1.5139327277937451</v>
      </c>
      <c r="G54" s="212"/>
      <c r="I54" s="710" t="s">
        <v>150</v>
      </c>
      <c r="J54" s="711"/>
      <c r="K54" s="257">
        <v>2.1244510000000001</v>
      </c>
      <c r="L54" s="257">
        <v>1768.9849999999999</v>
      </c>
      <c r="M54" s="265">
        <v>3.7581219522349998</v>
      </c>
      <c r="N54" s="257">
        <v>611.73979999999995</v>
      </c>
      <c r="O54" s="478">
        <v>6.1433340649652024</v>
      </c>
      <c r="P54" s="258"/>
      <c r="Q54" s="1"/>
      <c r="R54" s="1"/>
      <c r="S54" s="1"/>
      <c r="T54" s="1"/>
      <c r="U54" s="1"/>
      <c r="V54" s="1"/>
      <c r="W54" s="2"/>
      <c r="X54" s="1"/>
      <c r="Y54" s="1"/>
      <c r="Z54" s="1"/>
      <c r="AA54" s="1"/>
      <c r="AB54" s="1"/>
      <c r="AC54" s="1"/>
      <c r="AD54" s="1"/>
      <c r="AE54" s="1"/>
    </row>
    <row r="55" spans="1:31" s="191" customFormat="1" ht="21.95" customHeight="1" x14ac:dyDescent="0.2">
      <c r="A55" s="267" t="s">
        <v>151</v>
      </c>
      <c r="B55" s="265">
        <v>0.46998200000000001</v>
      </c>
      <c r="C55" s="265">
        <v>1671.5509999999999</v>
      </c>
      <c r="D55" s="265">
        <v>0.78559888208199991</v>
      </c>
      <c r="E55" s="265">
        <v>596.173</v>
      </c>
      <c r="F55" s="266">
        <v>1.3177364323476575</v>
      </c>
      <c r="G55" s="212"/>
      <c r="I55" s="710" t="s">
        <v>151</v>
      </c>
      <c r="J55" s="711"/>
      <c r="K55" s="265">
        <v>1.7078720000000001</v>
      </c>
      <c r="L55" s="265">
        <v>1809.72</v>
      </c>
      <c r="M55" s="265">
        <v>3.0907701158399998</v>
      </c>
      <c r="N55" s="265">
        <v>596.173</v>
      </c>
      <c r="O55" s="266">
        <v>5.1843510454851192</v>
      </c>
      <c r="P55" s="258"/>
      <c r="Q55" s="1"/>
      <c r="R55" s="1"/>
      <c r="S55" s="1"/>
      <c r="T55" s="1"/>
      <c r="U55" s="1"/>
      <c r="V55" s="1"/>
      <c r="W55" s="2"/>
      <c r="X55" s="1"/>
      <c r="Y55" s="1"/>
      <c r="Z55" s="1"/>
      <c r="AA55" s="1"/>
      <c r="AB55" s="1"/>
      <c r="AC55" s="1"/>
      <c r="AD55" s="1"/>
      <c r="AE55" s="1"/>
    </row>
    <row r="56" spans="1:31" s="191" customFormat="1" ht="21.95" customHeight="1" thickBot="1" x14ac:dyDescent="0.25">
      <c r="A56" s="268" t="s">
        <v>152</v>
      </c>
      <c r="B56" s="257"/>
      <c r="C56" s="257"/>
      <c r="D56" s="257"/>
      <c r="E56" s="257"/>
      <c r="F56" s="594"/>
      <c r="G56" s="212"/>
      <c r="I56" s="712" t="s">
        <v>152</v>
      </c>
      <c r="J56" s="713"/>
      <c r="K56" s="257"/>
      <c r="L56" s="257"/>
      <c r="M56" s="257"/>
      <c r="N56" s="257"/>
      <c r="O56" s="594"/>
      <c r="P56" s="259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1.95" customHeight="1" thickBot="1" x14ac:dyDescent="0.25">
      <c r="A57" s="269" t="s">
        <v>139</v>
      </c>
      <c r="B57" s="260">
        <v>1.885389</v>
      </c>
      <c r="C57" s="605">
        <v>0</v>
      </c>
      <c r="D57" s="260">
        <v>3.0742185842199996</v>
      </c>
      <c r="E57" s="605">
        <v>0</v>
      </c>
      <c r="F57" s="270">
        <v>5.0857622573615036</v>
      </c>
      <c r="G57" s="271"/>
      <c r="I57" s="706" t="s">
        <v>139</v>
      </c>
      <c r="J57" s="723"/>
      <c r="K57" s="260">
        <v>6.9453740000000002</v>
      </c>
      <c r="L57" s="605">
        <v>0</v>
      </c>
      <c r="M57" s="260">
        <v>12.35583259131</v>
      </c>
      <c r="N57" s="605">
        <v>0</v>
      </c>
      <c r="O57" s="270">
        <v>20.438347054645547</v>
      </c>
      <c r="P57" s="256"/>
      <c r="Q57" s="1"/>
      <c r="R57" s="1"/>
      <c r="S57" s="1"/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0.100000000000001" customHeight="1" x14ac:dyDescent="0.3">
      <c r="A58" s="606"/>
      <c r="B58" s="606"/>
      <c r="C58" s="606"/>
      <c r="D58" s="606"/>
      <c r="E58" s="606"/>
      <c r="F58" s="606"/>
      <c r="G58" s="503"/>
      <c r="H58" s="503"/>
      <c r="I58" s="503"/>
      <c r="J58" s="503"/>
      <c r="K58" s="503"/>
      <c r="L58" s="272"/>
      <c r="M58" s="272"/>
      <c r="N58" s="272"/>
      <c r="O58" s="256"/>
      <c r="P58" s="256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26.1" customHeight="1" thickBot="1" x14ac:dyDescent="0.35">
      <c r="E59" s="715" t="s">
        <v>162</v>
      </c>
      <c r="F59" s="715"/>
      <c r="G59" s="715"/>
      <c r="H59" s="715"/>
      <c r="I59" s="715"/>
      <c r="J59" s="715"/>
      <c r="K59" s="715"/>
      <c r="M59" s="195"/>
      <c r="N59" s="272"/>
      <c r="O59" s="256"/>
      <c r="P59" s="256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41.25" customHeight="1" thickBot="1" x14ac:dyDescent="0.25">
      <c r="C60" s="195"/>
      <c r="E60" s="708" t="s">
        <v>143</v>
      </c>
      <c r="F60" s="709"/>
      <c r="G60" s="250" t="s">
        <v>155</v>
      </c>
      <c r="H60" s="250" t="s">
        <v>163</v>
      </c>
      <c r="I60" s="250" t="s">
        <v>161</v>
      </c>
      <c r="J60" s="250" t="s">
        <v>158</v>
      </c>
      <c r="K60" s="263" t="s">
        <v>159</v>
      </c>
      <c r="O60" s="256"/>
      <c r="P60" s="256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21.95" customHeight="1" thickBot="1" x14ac:dyDescent="0.25">
      <c r="E61" s="710" t="s">
        <v>149</v>
      </c>
      <c r="F61" s="711"/>
      <c r="G61" s="273">
        <v>4.9437530000000001</v>
      </c>
      <c r="H61" s="273">
        <v>8.9305000000000003</v>
      </c>
      <c r="I61" s="273">
        <v>26.686584443359543</v>
      </c>
      <c r="J61" s="273">
        <v>604.45010000000002</v>
      </c>
      <c r="K61" s="274">
        <v>44.150186166499999</v>
      </c>
      <c r="O61" s="256"/>
      <c r="P61" s="256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1.95" customHeight="1" thickBot="1" x14ac:dyDescent="0.25">
      <c r="E62" s="710" t="s">
        <v>150</v>
      </c>
      <c r="F62" s="711"/>
      <c r="G62" s="257">
        <v>3.5684900000000002</v>
      </c>
      <c r="H62" s="257">
        <v>9.0839999999999996</v>
      </c>
      <c r="I62" s="273">
        <v>19.830257168265771</v>
      </c>
      <c r="J62" s="257">
        <v>611.73979999999995</v>
      </c>
      <c r="K62" s="274">
        <v>32.416163160000004</v>
      </c>
      <c r="O62" s="256"/>
      <c r="P62" s="256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21.95" customHeight="1" x14ac:dyDescent="0.2">
      <c r="E63" s="710" t="s">
        <v>151</v>
      </c>
      <c r="F63" s="711"/>
      <c r="G63" s="273">
        <v>4.6209949999999997</v>
      </c>
      <c r="H63" s="273">
        <v>9.2789999999999999</v>
      </c>
      <c r="I63" s="273">
        <v>25.562832643360665</v>
      </c>
      <c r="J63" s="273">
        <v>596.173</v>
      </c>
      <c r="K63" s="274">
        <v>42.878212604999995</v>
      </c>
      <c r="M63" s="195"/>
      <c r="O63" s="256"/>
      <c r="P63" s="256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21.95" customHeight="1" thickBot="1" x14ac:dyDescent="0.25">
      <c r="E64" s="712" t="s">
        <v>152</v>
      </c>
      <c r="F64" s="713"/>
      <c r="G64" s="595"/>
      <c r="H64" s="595"/>
      <c r="I64" s="595"/>
      <c r="J64" s="595"/>
      <c r="K64" s="596"/>
      <c r="M64" s="275" t="s">
        <v>164</v>
      </c>
      <c r="O64" s="256"/>
      <c r="P64" s="256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1.95" customHeight="1" thickBot="1" x14ac:dyDescent="0.25">
      <c r="E65" s="706" t="s">
        <v>139</v>
      </c>
      <c r="F65" s="723"/>
      <c r="G65" s="260">
        <v>13.133237999999999</v>
      </c>
      <c r="H65" s="605">
        <v>0</v>
      </c>
      <c r="I65" s="260">
        <v>72.079674254985974</v>
      </c>
      <c r="J65" s="605">
        <v>0</v>
      </c>
      <c r="K65" s="276">
        <v>119.4445619315</v>
      </c>
      <c r="O65" s="256"/>
      <c r="P65" s="256"/>
      <c r="Q65" s="1"/>
      <c r="R65" s="1"/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0.100000000000001" customHeight="1" x14ac:dyDescent="0.3">
      <c r="A66" s="597"/>
      <c r="B66" s="597"/>
      <c r="C66" s="597"/>
      <c r="D66" s="597"/>
      <c r="E66" s="597"/>
      <c r="F66" s="597"/>
      <c r="G66" s="597"/>
      <c r="H66" s="597"/>
      <c r="J66" s="503"/>
      <c r="K66" s="503"/>
      <c r="L66" s="272"/>
      <c r="M66" s="272"/>
      <c r="N66" s="272"/>
      <c r="O66" s="256"/>
      <c r="P66" s="256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0.100000000000001" customHeight="1" x14ac:dyDescent="0.3">
      <c r="A67" s="691" t="s">
        <v>165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35">
      <c r="A68" s="715" t="s">
        <v>166</v>
      </c>
      <c r="B68" s="715"/>
      <c r="C68" s="715"/>
      <c r="D68" s="715"/>
      <c r="E68" s="715"/>
      <c r="F68" s="715"/>
      <c r="G68" s="597"/>
      <c r="H68" s="597"/>
      <c r="I68" s="715" t="s">
        <v>167</v>
      </c>
      <c r="J68" s="715"/>
      <c r="K68" s="715"/>
      <c r="L68" s="715"/>
      <c r="M68" s="715"/>
      <c r="N68" s="715"/>
      <c r="O68" s="715"/>
      <c r="P68" s="256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39.75" customHeight="1" thickBot="1" x14ac:dyDescent="0.35">
      <c r="A69" s="541" t="s">
        <v>143</v>
      </c>
      <c r="B69" s="250" t="s">
        <v>168</v>
      </c>
      <c r="C69" s="250" t="s">
        <v>169</v>
      </c>
      <c r="D69" s="250" t="s">
        <v>170</v>
      </c>
      <c r="E69" s="250" t="s">
        <v>158</v>
      </c>
      <c r="F69" s="263" t="s">
        <v>159</v>
      </c>
      <c r="G69" s="597"/>
      <c r="H69" s="597"/>
      <c r="I69" s="708" t="s">
        <v>143</v>
      </c>
      <c r="J69" s="709"/>
      <c r="K69" s="250" t="s">
        <v>168</v>
      </c>
      <c r="L69" s="250" t="s">
        <v>169</v>
      </c>
      <c r="M69" s="250" t="s">
        <v>170</v>
      </c>
      <c r="N69" s="250" t="s">
        <v>158</v>
      </c>
      <c r="O69" s="263" t="s">
        <v>159</v>
      </c>
      <c r="P69" s="256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thickBot="1" x14ac:dyDescent="0.35">
      <c r="A70" s="543" t="s">
        <v>149</v>
      </c>
      <c r="B70" s="265">
        <v>2.6698010000000001</v>
      </c>
      <c r="C70" s="265">
        <v>281780.71000000002</v>
      </c>
      <c r="D70" s="265">
        <v>0.75229842133871017</v>
      </c>
      <c r="E70" s="265">
        <v>604.45010000000002</v>
      </c>
      <c r="F70" s="266">
        <v>1.2445997135887812</v>
      </c>
      <c r="G70" s="607"/>
      <c r="H70" s="597"/>
      <c r="I70" s="719" t="s">
        <v>149</v>
      </c>
      <c r="J70" s="720"/>
      <c r="K70" s="277">
        <v>8.9454630000000002</v>
      </c>
      <c r="L70" s="265">
        <v>383371.85</v>
      </c>
      <c r="M70" s="277">
        <v>3.4294386994165498</v>
      </c>
      <c r="N70" s="277">
        <v>604.45010000000002</v>
      </c>
      <c r="O70" s="278">
        <v>5.6736506444726365</v>
      </c>
      <c r="P70" s="256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thickBot="1" x14ac:dyDescent="0.35">
      <c r="A71" s="542" t="s">
        <v>150</v>
      </c>
      <c r="B71" s="257">
        <v>1.8165450000000001</v>
      </c>
      <c r="C71" s="257">
        <v>281780.71000000002</v>
      </c>
      <c r="D71" s="265">
        <v>0.5118673398469501</v>
      </c>
      <c r="E71" s="257">
        <v>611.73979999999995</v>
      </c>
      <c r="F71" s="266">
        <v>0.83674029358062063</v>
      </c>
      <c r="G71" s="597"/>
      <c r="H71" s="597"/>
      <c r="I71" s="710" t="s">
        <v>150</v>
      </c>
      <c r="J71" s="711"/>
      <c r="K71" s="257">
        <v>6.196555</v>
      </c>
      <c r="L71" s="257">
        <v>383371.85</v>
      </c>
      <c r="M71" s="277">
        <v>2.3755847539767498</v>
      </c>
      <c r="N71" s="257">
        <v>611.73979999999995</v>
      </c>
      <c r="O71" s="278">
        <v>3.8833254824628867</v>
      </c>
      <c r="P71" s="256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26.1" customHeight="1" x14ac:dyDescent="0.3">
      <c r="A72" s="542" t="s">
        <v>151</v>
      </c>
      <c r="B72" s="265">
        <v>2.4137940000000002</v>
      </c>
      <c r="C72" s="257">
        <v>281780.71000000002</v>
      </c>
      <c r="D72" s="265">
        <v>0.68016058711374017</v>
      </c>
      <c r="E72" s="265">
        <v>596.173</v>
      </c>
      <c r="F72" s="266">
        <v>1.1408778779209057</v>
      </c>
      <c r="G72" s="607"/>
      <c r="H72" s="597"/>
      <c r="I72" s="710" t="s">
        <v>151</v>
      </c>
      <c r="J72" s="711"/>
      <c r="K72" s="277">
        <v>8.3135890000000003</v>
      </c>
      <c r="L72" s="257">
        <v>383371.85</v>
      </c>
      <c r="M72" s="277">
        <v>3.1871959950696498</v>
      </c>
      <c r="N72" s="277">
        <v>596.173</v>
      </c>
      <c r="O72" s="278">
        <v>5.3460924850163449</v>
      </c>
      <c r="P72" s="256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thickBot="1" x14ac:dyDescent="0.35">
      <c r="A73" s="539" t="s">
        <v>152</v>
      </c>
      <c r="B73" s="257"/>
      <c r="C73" s="257"/>
      <c r="D73" s="257"/>
      <c r="E73" s="257"/>
      <c r="F73" s="478"/>
      <c r="G73" s="279"/>
      <c r="H73" s="597"/>
      <c r="I73" s="712" t="s">
        <v>152</v>
      </c>
      <c r="J73" s="713"/>
      <c r="K73" s="257"/>
      <c r="L73" s="257"/>
      <c r="M73" s="257"/>
      <c r="N73" s="257"/>
      <c r="O73" s="594"/>
      <c r="P73" s="256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thickBot="1" x14ac:dyDescent="0.35">
      <c r="A74" s="538" t="s">
        <v>139</v>
      </c>
      <c r="B74" s="260">
        <v>6.9001400000000004</v>
      </c>
      <c r="C74" s="605">
        <v>0</v>
      </c>
      <c r="D74" s="260">
        <v>1.9443263482994004</v>
      </c>
      <c r="E74" s="605">
        <v>0</v>
      </c>
      <c r="F74" s="270">
        <v>3.2222178850903074</v>
      </c>
      <c r="G74" s="597"/>
      <c r="H74" s="597"/>
      <c r="I74" s="706" t="s">
        <v>139</v>
      </c>
      <c r="J74" s="723"/>
      <c r="K74" s="260">
        <v>23.455607000000001</v>
      </c>
      <c r="L74" s="605">
        <v>0</v>
      </c>
      <c r="M74" s="260">
        <v>8.9922194484629507</v>
      </c>
      <c r="N74" s="605">
        <v>0</v>
      </c>
      <c r="O74" s="270">
        <v>14.90306861195187</v>
      </c>
      <c r="P74" s="256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17.25" customHeight="1" x14ac:dyDescent="0.3">
      <c r="G75" s="597"/>
      <c r="H75" s="597"/>
      <c r="I75" s="503"/>
      <c r="J75" s="503"/>
      <c r="K75" s="503"/>
      <c r="L75" s="272"/>
      <c r="M75" s="272"/>
      <c r="N75" s="272"/>
      <c r="O75" s="256"/>
      <c r="P75" s="256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185.25" customHeight="1" x14ac:dyDescent="0.3">
      <c r="G76" s="597"/>
      <c r="H76" s="597"/>
      <c r="I76" s="503"/>
      <c r="J76" s="503"/>
      <c r="K76" s="503"/>
      <c r="L76" s="272"/>
      <c r="M76" s="272"/>
      <c r="N76" s="272"/>
      <c r="O76" s="256"/>
      <c r="P76" s="256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17.25" customHeight="1" x14ac:dyDescent="0.3">
      <c r="G77" s="597"/>
      <c r="H77" s="597"/>
      <c r="I77" s="503"/>
      <c r="J77" s="503"/>
      <c r="K77" s="503"/>
      <c r="L77" s="272"/>
      <c r="M77" s="272"/>
      <c r="N77" s="272"/>
      <c r="O77" s="256"/>
      <c r="P77" s="256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17.25" customHeight="1" x14ac:dyDescent="0.3">
      <c r="A78" s="501"/>
      <c r="B78" s="691" t="s">
        <v>355</v>
      </c>
      <c r="C78" s="691"/>
      <c r="D78" s="691"/>
      <c r="E78" s="691"/>
      <c r="F78" s="501"/>
      <c r="G78" s="501"/>
      <c r="H78" s="501"/>
      <c r="I78" s="501"/>
      <c r="J78" s="742" t="s">
        <v>333</v>
      </c>
      <c r="K78" s="742"/>
      <c r="L78" s="742"/>
      <c r="M78" s="742"/>
      <c r="N78" s="742"/>
      <c r="O78" s="501"/>
      <c r="P78" s="501"/>
      <c r="Q78" s="501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17.25" customHeight="1" thickBot="1" x14ac:dyDescent="0.25">
      <c r="B79" s="740"/>
      <c r="C79" s="741"/>
      <c r="D79" s="741"/>
      <c r="E79" s="741"/>
      <c r="G79" s="500"/>
      <c r="H79" s="500"/>
      <c r="I79" s="500"/>
      <c r="J79" s="499"/>
      <c r="K79" s="724"/>
      <c r="L79" s="724"/>
      <c r="M79" s="724"/>
      <c r="O79" s="256"/>
      <c r="P79" s="256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42.75" customHeight="1" thickBot="1" x14ac:dyDescent="0.25">
      <c r="B80" s="717" t="s">
        <v>143</v>
      </c>
      <c r="C80" s="718"/>
      <c r="D80" s="359" t="s">
        <v>337</v>
      </c>
      <c r="E80" s="359" t="s">
        <v>338</v>
      </c>
      <c r="F80" s="721" t="s">
        <v>336</v>
      </c>
      <c r="G80" s="722"/>
      <c r="J80" s="349"/>
      <c r="K80" s="743" t="s">
        <v>143</v>
      </c>
      <c r="L80" s="744"/>
      <c r="M80" s="359" t="s">
        <v>337</v>
      </c>
      <c r="N80" s="420" t="s">
        <v>338</v>
      </c>
      <c r="O80" s="512" t="s">
        <v>335</v>
      </c>
      <c r="P80" s="511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17.25" customHeight="1" thickBot="1" x14ac:dyDescent="0.25">
      <c r="B81" s="727" t="s">
        <v>149</v>
      </c>
      <c r="C81" s="728"/>
      <c r="D81" s="504">
        <v>7.6893725655971821</v>
      </c>
      <c r="E81" s="643">
        <v>604.45010000000002</v>
      </c>
      <c r="F81" s="732">
        <v>4.6478420162124729</v>
      </c>
      <c r="G81" s="733"/>
      <c r="K81" s="727" t="s">
        <v>149</v>
      </c>
      <c r="L81" s="728"/>
      <c r="M81" s="504">
        <v>-10.035894779792409</v>
      </c>
      <c r="N81" s="513">
        <v>604.45010000000002</v>
      </c>
      <c r="O81" s="508">
        <v>-6.0661976032350005</v>
      </c>
      <c r="P81" s="272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17.25" customHeight="1" thickBot="1" x14ac:dyDescent="0.25">
      <c r="B82" s="729" t="s">
        <v>150</v>
      </c>
      <c r="C82" s="730"/>
      <c r="D82" s="517">
        <v>0</v>
      </c>
      <c r="E82" s="517">
        <v>611.73979999999995</v>
      </c>
      <c r="F82" s="732">
        <v>0</v>
      </c>
      <c r="G82" s="733"/>
      <c r="K82" s="729" t="s">
        <v>150</v>
      </c>
      <c r="L82" s="730"/>
      <c r="M82" s="518">
        <v>-6.1433340649652024</v>
      </c>
      <c r="N82" s="644">
        <v>611.73979999999995</v>
      </c>
      <c r="O82" s="508">
        <v>-3.7581219522349998</v>
      </c>
      <c r="P82" s="272" t="s">
        <v>353</v>
      </c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17.25" customHeight="1" x14ac:dyDescent="0.2">
      <c r="B83" s="729" t="s">
        <v>151</v>
      </c>
      <c r="C83" s="730"/>
      <c r="D83" s="504">
        <v>15.075809810000001</v>
      </c>
      <c r="E83" s="643">
        <v>596.173</v>
      </c>
      <c r="F83" s="732">
        <v>8.9877907618571307</v>
      </c>
      <c r="G83" s="733"/>
      <c r="K83" s="729" t="s">
        <v>151</v>
      </c>
      <c r="L83" s="730"/>
      <c r="M83" s="504">
        <v>-5.1843510454851192</v>
      </c>
      <c r="N83" s="513">
        <v>596.173</v>
      </c>
      <c r="O83" s="508">
        <v>-3.0907701158399998</v>
      </c>
      <c r="P83" s="272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17.25" customHeight="1" thickBot="1" x14ac:dyDescent="0.25">
      <c r="B84" s="734" t="s">
        <v>152</v>
      </c>
      <c r="C84" s="735"/>
      <c r="D84" s="598"/>
      <c r="E84" s="506"/>
      <c r="F84" s="736"/>
      <c r="G84" s="737"/>
      <c r="K84" s="745" t="s">
        <v>152</v>
      </c>
      <c r="L84" s="746"/>
      <c r="M84" s="599"/>
      <c r="N84" s="514"/>
      <c r="O84" s="509"/>
      <c r="P84" s="272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17.25" customHeight="1" thickBot="1" x14ac:dyDescent="0.25">
      <c r="B85" s="689" t="s">
        <v>139</v>
      </c>
      <c r="C85" s="714"/>
      <c r="D85" s="507"/>
      <c r="E85" s="507"/>
      <c r="F85" s="738">
        <v>13.635632778069603</v>
      </c>
      <c r="G85" s="739"/>
      <c r="K85" s="725" t="s">
        <v>139</v>
      </c>
      <c r="L85" s="726"/>
      <c r="M85" s="507"/>
      <c r="N85" s="507"/>
      <c r="O85" s="510">
        <v>-12.91508967131</v>
      </c>
      <c r="P85" s="272"/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17.25" customHeight="1" x14ac:dyDescent="0.3">
      <c r="C86" s="645" t="s">
        <v>356</v>
      </c>
      <c r="G86" s="597"/>
      <c r="H86" s="597"/>
      <c r="I86" s="503"/>
      <c r="J86" s="747" t="s">
        <v>354</v>
      </c>
      <c r="K86" s="747"/>
      <c r="L86" s="747"/>
      <c r="M86" s="747"/>
      <c r="N86" s="747"/>
      <c r="O86" s="747"/>
      <c r="P86" s="747"/>
      <c r="Q86" s="1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x14ac:dyDescent="0.2">
      <c r="A87" s="716" t="s">
        <v>345</v>
      </c>
      <c r="B87" s="716"/>
      <c r="C87" s="716"/>
      <c r="D87" s="716"/>
      <c r="E87" s="716"/>
      <c r="F87" s="716"/>
      <c r="G87" s="716"/>
      <c r="H87" s="716"/>
      <c r="I87" s="716"/>
      <c r="J87" s="716"/>
      <c r="K87" s="716"/>
      <c r="L87" s="716"/>
      <c r="M87" s="716"/>
      <c r="N87" s="716"/>
      <c r="O87" s="716"/>
      <c r="P87" s="716"/>
      <c r="Q87" s="716"/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">
      <c r="A88" s="191" t="s">
        <v>332</v>
      </c>
      <c r="B88" s="503"/>
      <c r="C88" s="503"/>
      <c r="D88" s="503"/>
      <c r="E88" s="503"/>
      <c r="F88" s="503"/>
      <c r="G88" s="597"/>
      <c r="H88" s="597"/>
      <c r="I88" s="503"/>
      <c r="J88" s="503"/>
      <c r="K88" s="503"/>
      <c r="L88" s="272"/>
      <c r="M88" s="272"/>
      <c r="N88" s="272"/>
      <c r="O88" s="256"/>
      <c r="P88" s="256"/>
      <c r="Q88" s="1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">
      <c r="A89" s="731" t="s">
        <v>171</v>
      </c>
      <c r="B89" s="731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thickBot="1" x14ac:dyDescent="0.35">
      <c r="A90" s="603"/>
      <c r="B90" s="212"/>
      <c r="C90" s="212"/>
      <c r="D90" s="212"/>
      <c r="E90" s="503"/>
      <c r="F90" s="503"/>
      <c r="G90" s="503"/>
      <c r="H90" s="503"/>
      <c r="I90" s="503"/>
      <c r="J90" s="503"/>
      <c r="K90" s="503"/>
      <c r="L90" s="272"/>
      <c r="M90" s="272"/>
      <c r="N90" s="272"/>
      <c r="O90" s="256"/>
      <c r="P90" s="256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54" customHeight="1" thickBot="1" x14ac:dyDescent="0.25">
      <c r="E91" s="708" t="s">
        <v>143</v>
      </c>
      <c r="F91" s="709"/>
      <c r="G91" s="250" t="s">
        <v>172</v>
      </c>
      <c r="H91" s="250" t="s">
        <v>173</v>
      </c>
      <c r="I91" s="250" t="s">
        <v>174</v>
      </c>
      <c r="J91" s="250" t="s">
        <v>175</v>
      </c>
      <c r="K91" s="251" t="s">
        <v>176</v>
      </c>
      <c r="L91" s="272"/>
      <c r="M91" s="272"/>
      <c r="N91" s="272"/>
      <c r="O91" s="256"/>
      <c r="P91" s="256"/>
      <c r="Q91" s="1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thickBot="1" x14ac:dyDescent="0.25">
      <c r="E92" s="719" t="s">
        <v>149</v>
      </c>
      <c r="F92" s="720"/>
      <c r="G92" s="265">
        <v>3.4779210000000003</v>
      </c>
      <c r="H92" s="265">
        <v>79.453000000000003</v>
      </c>
      <c r="I92" s="265">
        <v>276.33125721300001</v>
      </c>
      <c r="J92" s="265">
        <v>602.01639999999998</v>
      </c>
      <c r="K92" s="266">
        <v>166.35594867484429</v>
      </c>
      <c r="L92" s="272"/>
      <c r="M92" s="272"/>
      <c r="N92" s="272"/>
      <c r="O92" s="256"/>
      <c r="P92" s="256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26.1" customHeight="1" thickBot="1" x14ac:dyDescent="0.25">
      <c r="E93" s="710" t="s">
        <v>150</v>
      </c>
      <c r="F93" s="711"/>
      <c r="G93" s="257">
        <v>2.1526329999999998</v>
      </c>
      <c r="H93" s="257">
        <v>79.487499999999997</v>
      </c>
      <c r="I93" s="257">
        <v>171.10741558749999</v>
      </c>
      <c r="J93" s="257">
        <v>608.02480000000003</v>
      </c>
      <c r="K93" s="266">
        <v>104.03755214110657</v>
      </c>
      <c r="L93" s="272"/>
      <c r="M93" s="272"/>
      <c r="N93" s="272"/>
      <c r="O93" s="256"/>
      <c r="P93" s="256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">
      <c r="E94" s="710" t="s">
        <v>151</v>
      </c>
      <c r="F94" s="711"/>
      <c r="G94" s="265">
        <v>1.8291010000000001</v>
      </c>
      <c r="H94" s="265">
        <v>78.437899999999999</v>
      </c>
      <c r="I94" s="265">
        <v>143.47084132790002</v>
      </c>
      <c r="J94" s="265">
        <v>596.81899999999996</v>
      </c>
      <c r="K94" s="266">
        <v>85.626124050475951</v>
      </c>
      <c r="L94" s="272"/>
      <c r="M94" s="272"/>
      <c r="N94" s="272"/>
      <c r="O94" s="256"/>
      <c r="P94" s="256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thickBot="1" x14ac:dyDescent="0.25">
      <c r="E95" s="712" t="s">
        <v>152</v>
      </c>
      <c r="F95" s="713"/>
      <c r="G95" s="257"/>
      <c r="H95" s="257"/>
      <c r="I95" s="257"/>
      <c r="J95" s="257"/>
      <c r="K95" s="594"/>
      <c r="L95" s="272"/>
      <c r="M95" s="272"/>
      <c r="N95" s="272"/>
      <c r="O95" s="256"/>
      <c r="P95" s="256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thickBot="1" x14ac:dyDescent="0.25">
      <c r="E96" s="706" t="s">
        <v>139</v>
      </c>
      <c r="F96" s="723"/>
      <c r="G96" s="260">
        <v>7.4596549999999997</v>
      </c>
      <c r="H96" s="605">
        <v>0</v>
      </c>
      <c r="I96" s="260">
        <v>590.90951412840002</v>
      </c>
      <c r="J96" s="605">
        <v>0</v>
      </c>
      <c r="K96" s="270">
        <v>356.0196248664268</v>
      </c>
      <c r="L96" s="272"/>
      <c r="M96" s="272"/>
      <c r="N96" s="272"/>
      <c r="O96" s="256"/>
      <c r="P96" s="256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x14ac:dyDescent="0.2"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56"/>
      <c r="P97" s="256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x14ac:dyDescent="0.2">
      <c r="A98" s="731" t="s">
        <v>177</v>
      </c>
      <c r="B98" s="731"/>
      <c r="C98" s="731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731"/>
      <c r="Q98" s="731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thickBot="1" x14ac:dyDescent="0.35">
      <c r="A99" s="715" t="s">
        <v>342</v>
      </c>
      <c r="B99" s="715"/>
      <c r="C99" s="715"/>
      <c r="D99" s="715"/>
      <c r="E99" s="715"/>
      <c r="F99" s="715"/>
      <c r="G99" s="597"/>
      <c r="H99" s="597"/>
      <c r="I99" s="715" t="s">
        <v>178</v>
      </c>
      <c r="J99" s="715"/>
      <c r="K99" s="715"/>
      <c r="L99" s="715"/>
      <c r="M99" s="715"/>
      <c r="N99" s="715"/>
      <c r="O99" s="715"/>
      <c r="P99" s="256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37.5" customHeight="1" thickBot="1" x14ac:dyDescent="0.35">
      <c r="A100" s="280" t="s">
        <v>143</v>
      </c>
      <c r="B100" s="550" t="s">
        <v>160</v>
      </c>
      <c r="C100" s="550" t="s">
        <v>179</v>
      </c>
      <c r="D100" s="550" t="s">
        <v>170</v>
      </c>
      <c r="E100" s="550" t="s">
        <v>180</v>
      </c>
      <c r="F100" s="281" t="s">
        <v>181</v>
      </c>
      <c r="G100" s="607"/>
      <c r="H100" s="597"/>
      <c r="I100" s="743" t="s">
        <v>143</v>
      </c>
      <c r="J100" s="744"/>
      <c r="K100" s="550" t="s">
        <v>182</v>
      </c>
      <c r="L100" s="550" t="s">
        <v>183</v>
      </c>
      <c r="M100" s="550" t="s">
        <v>184</v>
      </c>
      <c r="N100" s="550" t="s">
        <v>180</v>
      </c>
      <c r="O100" s="281" t="s">
        <v>185</v>
      </c>
      <c r="P100" s="256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thickBot="1" x14ac:dyDescent="0.35">
      <c r="A101" s="282" t="s">
        <v>149</v>
      </c>
      <c r="B101" s="283">
        <v>2.2076300633484167</v>
      </c>
      <c r="C101" s="283">
        <v>1616.934</v>
      </c>
      <c r="D101" s="283">
        <v>3.5695921088502085</v>
      </c>
      <c r="E101" s="283">
        <v>604.45010000000002</v>
      </c>
      <c r="F101" s="284">
        <v>5.9055199243911263</v>
      </c>
      <c r="G101" s="597"/>
      <c r="H101" s="597"/>
      <c r="I101" s="750" t="s">
        <v>149</v>
      </c>
      <c r="J101" s="751"/>
      <c r="K101" s="285">
        <v>14.831275</v>
      </c>
      <c r="L101" s="285">
        <v>8.9305000000000003</v>
      </c>
      <c r="M101" s="285">
        <v>79.737494426777758</v>
      </c>
      <c r="N101" s="285">
        <v>602.01639999999998</v>
      </c>
      <c r="O101" s="286">
        <v>132.4507013875</v>
      </c>
      <c r="P101" s="256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thickBot="1" x14ac:dyDescent="0.35">
      <c r="A102" s="287" t="s">
        <v>150</v>
      </c>
      <c r="B102" s="257">
        <v>1.5006081855203623</v>
      </c>
      <c r="C102" s="257">
        <v>1616.934</v>
      </c>
      <c r="D102" s="283">
        <v>2.4263843958461817</v>
      </c>
      <c r="E102" s="257">
        <v>611.73979999999995</v>
      </c>
      <c r="F102" s="284">
        <v>3.9663667393329352</v>
      </c>
      <c r="G102" s="597"/>
      <c r="H102" s="597"/>
      <c r="I102" s="710" t="s">
        <v>150</v>
      </c>
      <c r="J102" s="758"/>
      <c r="K102" s="479">
        <v>10.70547</v>
      </c>
      <c r="L102" s="479">
        <v>9.0839999999999996</v>
      </c>
      <c r="M102" s="479">
        <v>59.129493366379108</v>
      </c>
      <c r="N102" s="479">
        <v>608.02480000000003</v>
      </c>
      <c r="O102" s="286">
        <v>97.248489480000003</v>
      </c>
      <c r="P102" s="256"/>
      <c r="Q102" s="1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26.1" customHeight="1" x14ac:dyDescent="0.3">
      <c r="A103" s="287" t="s">
        <v>151</v>
      </c>
      <c r="B103" s="283">
        <v>1.2313103076923078</v>
      </c>
      <c r="C103" s="283">
        <v>1671.5509999999999</v>
      </c>
      <c r="D103" s="283">
        <v>2.0581979761333846</v>
      </c>
      <c r="E103" s="283">
        <v>596.173</v>
      </c>
      <c r="F103" s="284">
        <v>3.4523502005850393</v>
      </c>
      <c r="G103" s="597"/>
      <c r="H103" s="597"/>
      <c r="I103" s="729" t="s">
        <v>151</v>
      </c>
      <c r="J103" s="730"/>
      <c r="K103" s="285">
        <v>13.862984999999998</v>
      </c>
      <c r="L103" s="285">
        <v>9.2789999999999999</v>
      </c>
      <c r="M103" s="285">
        <v>76.771595906110477</v>
      </c>
      <c r="N103" s="285">
        <v>596.81899999999996</v>
      </c>
      <c r="O103" s="286">
        <v>128.63463781499999</v>
      </c>
      <c r="P103" s="256"/>
      <c r="Q103" s="1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35">
      <c r="A104" s="289" t="s">
        <v>152</v>
      </c>
      <c r="B104" s="257"/>
      <c r="C104" s="257"/>
      <c r="D104" s="257"/>
      <c r="E104" s="257"/>
      <c r="F104" s="288"/>
      <c r="G104" s="279" t="s">
        <v>164</v>
      </c>
      <c r="H104" s="597"/>
      <c r="I104" s="745" t="s">
        <v>152</v>
      </c>
      <c r="J104" s="746"/>
      <c r="K104" s="479"/>
      <c r="L104" s="479"/>
      <c r="M104" s="479"/>
      <c r="N104" s="479"/>
      <c r="O104" s="600"/>
      <c r="P104" s="256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26.1" customHeight="1" thickBot="1" x14ac:dyDescent="0.35">
      <c r="A105" s="290" t="s">
        <v>139</v>
      </c>
      <c r="B105" s="260">
        <v>4.9395485565610873</v>
      </c>
      <c r="C105" s="605">
        <v>0</v>
      </c>
      <c r="D105" s="260">
        <v>8.0541744808297757</v>
      </c>
      <c r="E105" s="605">
        <v>0</v>
      </c>
      <c r="F105" s="270">
        <v>13.324236864309102</v>
      </c>
      <c r="G105" s="597"/>
      <c r="H105" s="597"/>
      <c r="I105" s="706" t="s">
        <v>139</v>
      </c>
      <c r="J105" s="723"/>
      <c r="K105" s="260">
        <v>39.399729999999998</v>
      </c>
      <c r="L105" s="605">
        <v>0</v>
      </c>
      <c r="M105" s="260">
        <v>215.63858369926731</v>
      </c>
      <c r="N105" s="605">
        <v>0</v>
      </c>
      <c r="O105" s="270">
        <v>358.33382868249998</v>
      </c>
      <c r="P105" s="256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3">
      <c r="A106" s="608"/>
      <c r="B106" s="608"/>
      <c r="C106" s="608"/>
      <c r="D106" s="608"/>
      <c r="E106" s="608"/>
      <c r="F106" s="608"/>
      <c r="G106" s="597"/>
      <c r="H106" s="597"/>
      <c r="I106" s="503"/>
      <c r="J106" s="503"/>
      <c r="K106" s="503"/>
      <c r="L106" s="272"/>
      <c r="M106" s="272"/>
      <c r="N106" s="272"/>
      <c r="O106" s="256"/>
      <c r="P106" s="256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3">
      <c r="A107" s="503"/>
      <c r="B107" s="503"/>
      <c r="C107" s="609"/>
      <c r="D107" s="503"/>
      <c r="E107" s="503"/>
      <c r="F107" s="503"/>
      <c r="G107" s="597"/>
      <c r="H107" s="597"/>
      <c r="I107" s="503"/>
      <c r="J107" s="503"/>
      <c r="K107" s="503"/>
      <c r="L107" s="272"/>
      <c r="M107" s="272"/>
      <c r="N107" s="272"/>
      <c r="O107" s="256"/>
      <c r="P107" s="256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">
      <c r="A108" s="731" t="s">
        <v>186</v>
      </c>
      <c r="B108" s="731"/>
      <c r="C108" s="731"/>
      <c r="D108" s="731"/>
      <c r="E108" s="731"/>
      <c r="F108" s="731"/>
      <c r="G108" s="731"/>
      <c r="H108" s="731"/>
      <c r="I108" s="731"/>
      <c r="J108" s="731"/>
      <c r="K108" s="731"/>
      <c r="L108" s="731"/>
      <c r="M108" s="731"/>
      <c r="N108" s="731"/>
      <c r="O108" s="731"/>
      <c r="P108" s="731"/>
      <c r="Q108" s="731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40.5" customHeight="1" thickBot="1" x14ac:dyDescent="0.35">
      <c r="E109" s="715" t="s">
        <v>187</v>
      </c>
      <c r="F109" s="715"/>
      <c r="G109" s="715"/>
      <c r="H109" s="715"/>
      <c r="I109" s="715"/>
      <c r="J109" s="715"/>
      <c r="K109" s="715"/>
      <c r="L109" s="503"/>
      <c r="M109" s="503"/>
      <c r="N109" s="503"/>
      <c r="O109" s="503"/>
      <c r="P109" s="503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54.75" customHeight="1" thickBot="1" x14ac:dyDescent="0.35">
      <c r="E110" s="743" t="s">
        <v>143</v>
      </c>
      <c r="F110" s="744"/>
      <c r="G110" s="250" t="s">
        <v>168</v>
      </c>
      <c r="H110" s="250" t="s">
        <v>169</v>
      </c>
      <c r="I110" s="550" t="s">
        <v>170</v>
      </c>
      <c r="J110" s="550" t="s">
        <v>180</v>
      </c>
      <c r="K110" s="281" t="s">
        <v>188</v>
      </c>
      <c r="L110" s="503"/>
      <c r="M110" s="503"/>
      <c r="N110" s="503"/>
      <c r="O110" s="503"/>
      <c r="P110" s="503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thickBot="1" x14ac:dyDescent="0.35">
      <c r="E111" s="750" t="s">
        <v>149</v>
      </c>
      <c r="F111" s="751"/>
      <c r="G111" s="285">
        <v>6.3517030000000005</v>
      </c>
      <c r="H111" s="285">
        <v>281780.71000000002</v>
      </c>
      <c r="I111" s="285">
        <v>1.7897873810491303</v>
      </c>
      <c r="J111" s="285">
        <v>602.01639999999998</v>
      </c>
      <c r="K111" s="286">
        <v>2.9729877475914783</v>
      </c>
      <c r="L111" s="503"/>
      <c r="M111" s="609"/>
      <c r="N111" s="503"/>
      <c r="O111" s="503"/>
      <c r="P111" s="503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thickBot="1" x14ac:dyDescent="0.35">
      <c r="E112" s="729" t="s">
        <v>150</v>
      </c>
      <c r="F112" s="730"/>
      <c r="G112" s="479">
        <v>4.321726</v>
      </c>
      <c r="H112" s="479">
        <v>281780.71000000002</v>
      </c>
      <c r="I112" s="285">
        <v>1.2177790207054602</v>
      </c>
      <c r="J112" s="479">
        <v>608.02480000000003</v>
      </c>
      <c r="K112" s="286">
        <v>2.0028443259312123</v>
      </c>
      <c r="L112" s="503"/>
      <c r="M112" s="503"/>
      <c r="N112" s="503"/>
      <c r="O112" s="609"/>
      <c r="P112" s="503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">
      <c r="E113" s="729" t="s">
        <v>151</v>
      </c>
      <c r="F113" s="730"/>
      <c r="G113" s="285">
        <v>5.7426380000000004</v>
      </c>
      <c r="H113" s="479">
        <v>281780.71000000002</v>
      </c>
      <c r="I113" s="285">
        <v>1.6181646129129801</v>
      </c>
      <c r="J113" s="285">
        <v>596.81899999999996</v>
      </c>
      <c r="K113" s="286">
        <v>2.7113155125975887</v>
      </c>
      <c r="L113" s="503"/>
      <c r="M113" s="503"/>
      <c r="N113" s="503"/>
      <c r="O113" s="610"/>
      <c r="P113" s="503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thickBot="1" x14ac:dyDescent="0.35">
      <c r="E114" s="745" t="s">
        <v>152</v>
      </c>
      <c r="F114" s="746"/>
      <c r="G114" s="479"/>
      <c r="H114" s="479"/>
      <c r="I114" s="479"/>
      <c r="J114" s="479"/>
      <c r="K114" s="480"/>
      <c r="L114" s="503"/>
      <c r="M114" s="275"/>
      <c r="N114" s="503"/>
      <c r="O114" s="609"/>
      <c r="P114" s="503"/>
      <c r="Q114" s="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26.1" customHeight="1" thickBot="1" x14ac:dyDescent="0.35">
      <c r="E115" s="706" t="s">
        <v>139</v>
      </c>
      <c r="F115" s="723"/>
      <c r="G115" s="260">
        <v>16.416067000000002</v>
      </c>
      <c r="H115" s="605">
        <v>0</v>
      </c>
      <c r="I115" s="260">
        <v>4.6257310146675703</v>
      </c>
      <c r="J115" s="605">
        <v>0</v>
      </c>
      <c r="K115" s="270">
        <v>7.6871475861202789</v>
      </c>
      <c r="L115" s="503"/>
      <c r="M115" s="503"/>
      <c r="N115" s="503"/>
      <c r="O115" s="503"/>
      <c r="P115" s="503"/>
      <c r="Q115" s="1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x14ac:dyDescent="0.3">
      <c r="G116" s="597"/>
      <c r="H116" s="597"/>
      <c r="I116" s="503"/>
      <c r="J116" s="503"/>
      <c r="K116" s="503"/>
      <c r="L116" s="503"/>
      <c r="M116" s="503"/>
      <c r="N116" s="503"/>
      <c r="O116" s="503"/>
      <c r="P116" s="503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26.1" customHeight="1" x14ac:dyDescent="0.3">
      <c r="G117" s="597"/>
      <c r="H117" s="597"/>
      <c r="I117" s="503"/>
      <c r="J117" s="503"/>
      <c r="K117" s="503"/>
      <c r="L117" s="358"/>
      <c r="M117" s="358"/>
      <c r="N117" s="358"/>
      <c r="O117" s="256"/>
      <c r="P117" s="256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26.1" customHeight="1" x14ac:dyDescent="0.3">
      <c r="G118" s="597"/>
      <c r="H118" s="597"/>
      <c r="I118" s="503"/>
      <c r="J118" s="503"/>
      <c r="K118" s="503"/>
      <c r="L118" s="358"/>
      <c r="M118" s="358"/>
      <c r="N118" s="358"/>
      <c r="O118" s="256"/>
      <c r="P118" s="256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">
      <c r="A119" s="716" t="s">
        <v>346</v>
      </c>
      <c r="B119" s="716"/>
      <c r="C119" s="716"/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">
      <c r="A120" s="759" t="s">
        <v>189</v>
      </c>
      <c r="B120" s="759"/>
      <c r="C120" s="759"/>
      <c r="D120" s="759"/>
      <c r="E120" s="759"/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x14ac:dyDescent="0.2">
      <c r="A121" s="731" t="s">
        <v>280</v>
      </c>
      <c r="B121" s="731"/>
      <c r="C121" s="731"/>
      <c r="D121" s="731"/>
      <c r="E121" s="731"/>
      <c r="F121" s="731"/>
      <c r="G121" s="731"/>
      <c r="H121" s="731"/>
      <c r="I121" s="731"/>
      <c r="J121" s="731"/>
      <c r="K121" s="731"/>
      <c r="L121" s="731"/>
      <c r="M121" s="731"/>
      <c r="N121" s="731"/>
      <c r="O121" s="731"/>
      <c r="P121" s="731"/>
      <c r="Q121" s="731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0.25" customHeight="1" x14ac:dyDescent="0.2">
      <c r="A122" s="762" t="s">
        <v>190</v>
      </c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</row>
    <row r="123" spans="1:31" s="291" customFormat="1" ht="18" customHeight="1" thickBot="1" x14ac:dyDescent="0.25">
      <c r="C123" s="540"/>
      <c r="D123" s="540"/>
      <c r="E123" s="540"/>
      <c r="F123" s="540"/>
      <c r="G123" s="540"/>
      <c r="H123" s="540"/>
      <c r="I123" s="540"/>
      <c r="J123" s="540"/>
      <c r="K123" s="540"/>
      <c r="L123" s="611"/>
      <c r="M123" s="499"/>
      <c r="Q123" s="191"/>
    </row>
    <row r="124" spans="1:31" s="291" customFormat="1" ht="42.75" customHeight="1" thickBot="1" x14ac:dyDescent="0.25">
      <c r="B124" s="708" t="s">
        <v>143</v>
      </c>
      <c r="C124" s="763"/>
      <c r="D124" s="292" t="s">
        <v>191</v>
      </c>
      <c r="E124" s="293" t="s">
        <v>192</v>
      </c>
      <c r="F124" s="293" t="s">
        <v>132</v>
      </c>
      <c r="G124" s="293" t="s">
        <v>193</v>
      </c>
      <c r="H124" s="293" t="s">
        <v>135</v>
      </c>
      <c r="I124" s="293" t="s">
        <v>202</v>
      </c>
      <c r="J124" s="293" t="s">
        <v>131</v>
      </c>
      <c r="K124" s="293" t="s">
        <v>134</v>
      </c>
      <c r="L124" s="294" t="s">
        <v>106</v>
      </c>
      <c r="M124" s="295" t="s">
        <v>137</v>
      </c>
      <c r="N124" s="460" t="s">
        <v>195</v>
      </c>
      <c r="O124" s="295" t="s">
        <v>196</v>
      </c>
      <c r="R124" s="537"/>
    </row>
    <row r="125" spans="1:31" s="191" customFormat="1" ht="36" customHeight="1" thickBot="1" x14ac:dyDescent="0.25">
      <c r="B125" s="719" t="s">
        <v>197</v>
      </c>
      <c r="C125" s="748"/>
      <c r="D125" s="296">
        <v>43.33</v>
      </c>
      <c r="E125" s="297">
        <v>12.648</v>
      </c>
      <c r="F125" s="296">
        <v>0.50600000000000001</v>
      </c>
      <c r="G125" s="297">
        <v>1.9758</v>
      </c>
      <c r="H125" s="296">
        <v>2.85737825</v>
      </c>
      <c r="I125" s="297">
        <v>0.66732499999999995</v>
      </c>
      <c r="J125" s="296">
        <v>0</v>
      </c>
      <c r="K125" s="297">
        <v>0.17386199999999999</v>
      </c>
      <c r="L125" s="296">
        <v>0</v>
      </c>
      <c r="M125" s="297">
        <v>-0.89900000000000002</v>
      </c>
      <c r="N125" s="485">
        <v>61.259365249999995</v>
      </c>
      <c r="O125" s="484">
        <v>37.028229451299026</v>
      </c>
    </row>
    <row r="126" spans="1:31" s="191" customFormat="1" ht="26.1" customHeight="1" x14ac:dyDescent="0.2">
      <c r="B126" s="710" t="s">
        <v>150</v>
      </c>
      <c r="C126" s="749"/>
      <c r="D126" s="481">
        <v>31.947500000000002</v>
      </c>
      <c r="E126" s="297">
        <v>11.4</v>
      </c>
      <c r="F126" s="296">
        <v>0.4797285</v>
      </c>
      <c r="G126" s="481">
        <v>2.283461</v>
      </c>
      <c r="H126" s="297">
        <v>3.5626250000000002</v>
      </c>
      <c r="I126" s="296">
        <v>0.54983099999999996</v>
      </c>
      <c r="J126" s="481">
        <v>3</v>
      </c>
      <c r="K126" s="297">
        <v>1.0215780000000001</v>
      </c>
      <c r="L126" s="296">
        <v>1.3460319999999999</v>
      </c>
      <c r="M126" s="481">
        <v>-0.40695903999999999</v>
      </c>
      <c r="N126" s="485">
        <v>55.183796460000003</v>
      </c>
      <c r="O126" s="484">
        <v>33.758124609681111</v>
      </c>
    </row>
    <row r="127" spans="1:31" s="191" customFormat="1" ht="26.1" customHeight="1" x14ac:dyDescent="0.2">
      <c r="B127" s="710" t="s">
        <v>198</v>
      </c>
      <c r="C127" s="749"/>
      <c r="D127" s="481">
        <v>38.908261960000004</v>
      </c>
      <c r="E127" s="482">
        <v>12.33121291</v>
      </c>
      <c r="F127" s="482">
        <v>-0.76005505000000007</v>
      </c>
      <c r="G127" s="482">
        <v>1.7705</v>
      </c>
      <c r="H127" s="482">
        <v>7.9517499999999997</v>
      </c>
      <c r="I127" s="482">
        <v>0.497612</v>
      </c>
      <c r="J127" s="482">
        <v>0</v>
      </c>
      <c r="K127" s="482">
        <v>0.552512</v>
      </c>
      <c r="L127" s="483">
        <v>0.33571499999999999</v>
      </c>
      <c r="M127" s="484">
        <v>-0.49449584000000002</v>
      </c>
      <c r="N127" s="485">
        <v>61.093012979999997</v>
      </c>
      <c r="O127" s="484">
        <v>36.422004827325537</v>
      </c>
    </row>
    <row r="128" spans="1:31" s="191" customFormat="1" ht="26.1" customHeight="1" thickBot="1" x14ac:dyDescent="0.25">
      <c r="B128" s="712" t="s">
        <v>152</v>
      </c>
      <c r="C128" s="760"/>
      <c r="D128" s="481"/>
      <c r="E128" s="481"/>
      <c r="F128" s="481"/>
      <c r="G128" s="481"/>
      <c r="H128" s="482"/>
      <c r="I128" s="482"/>
      <c r="J128" s="482"/>
      <c r="K128" s="482"/>
      <c r="L128" s="483"/>
      <c r="M128" s="484"/>
      <c r="N128" s="485"/>
      <c r="O128" s="484"/>
    </row>
    <row r="129" spans="1:31" s="191" customFormat="1" ht="26.1" customHeight="1" thickBot="1" x14ac:dyDescent="0.25">
      <c r="B129" s="706" t="s">
        <v>139</v>
      </c>
      <c r="C129" s="761"/>
      <c r="D129" s="298">
        <v>114.18576196000001</v>
      </c>
      <c r="E129" s="299">
        <v>36.37921291</v>
      </c>
      <c r="F129" s="299">
        <v>0.22567344999999994</v>
      </c>
      <c r="G129" s="299">
        <v>6.0297610000000006</v>
      </c>
      <c r="H129" s="299">
        <v>14.371753250000001</v>
      </c>
      <c r="I129" s="299">
        <v>1.7147679999999998</v>
      </c>
      <c r="J129" s="299">
        <v>3</v>
      </c>
      <c r="K129" s="299">
        <v>1.7479520000000002</v>
      </c>
      <c r="L129" s="300">
        <v>1.6817469999999999</v>
      </c>
      <c r="M129" s="462">
        <v>-1.8004548800000002</v>
      </c>
      <c r="N129" s="461">
        <v>177.53617469</v>
      </c>
      <c r="O129" s="302">
        <v>107.20835888830567</v>
      </c>
    </row>
    <row r="130" spans="1:31" s="191" customFormat="1" ht="23.25" customHeight="1" x14ac:dyDescent="0.2"/>
    <row r="131" spans="1:31" s="191" customFormat="1" ht="15.75" x14ac:dyDescent="0.2">
      <c r="A131" s="303"/>
      <c r="B131" s="212"/>
      <c r="C131" s="212"/>
      <c r="D131" s="212"/>
      <c r="E131" s="212"/>
      <c r="P131" s="304"/>
    </row>
    <row r="132" spans="1:31" s="191" customFormat="1" ht="29.25" customHeight="1" x14ac:dyDescent="0.2">
      <c r="A132" s="742" t="s">
        <v>281</v>
      </c>
      <c r="B132" s="742"/>
      <c r="C132" s="742"/>
      <c r="D132" s="742"/>
      <c r="E132" s="498"/>
      <c r="L132" s="498"/>
      <c r="M132" s="742" t="s">
        <v>282</v>
      </c>
      <c r="N132" s="742"/>
      <c r="O132" s="742"/>
      <c r="P132" s="742"/>
      <c r="Q132" s="498"/>
    </row>
    <row r="133" spans="1:31" s="191" customFormat="1" ht="21" customHeight="1" thickBot="1" x14ac:dyDescent="0.25">
      <c r="A133" s="757" t="s">
        <v>199</v>
      </c>
      <c r="B133" s="757"/>
      <c r="C133" s="757"/>
      <c r="D133" s="757"/>
      <c r="E133" s="499"/>
      <c r="L133" s="499"/>
      <c r="M133" s="757" t="s">
        <v>199</v>
      </c>
      <c r="N133" s="757"/>
      <c r="O133" s="757"/>
      <c r="P133" s="757"/>
      <c r="Q133" s="499"/>
    </row>
    <row r="134" spans="1:31" s="191" customFormat="1" ht="30" customHeight="1" thickBot="1" x14ac:dyDescent="0.25">
      <c r="B134" s="548" t="s">
        <v>143</v>
      </c>
      <c r="C134" s="549"/>
      <c r="D134" s="306" t="s">
        <v>200</v>
      </c>
      <c r="M134" s="743" t="s">
        <v>143</v>
      </c>
      <c r="N134" s="744"/>
      <c r="O134" s="307" t="s">
        <v>201</v>
      </c>
    </row>
    <row r="135" spans="1:31" s="191" customFormat="1" ht="30" customHeight="1" x14ac:dyDescent="0.2">
      <c r="B135" s="753" t="s">
        <v>149</v>
      </c>
      <c r="C135" s="754"/>
      <c r="D135" s="308">
        <v>21.27527453251566</v>
      </c>
      <c r="M135" s="750" t="s">
        <v>149</v>
      </c>
      <c r="N135" s="751"/>
      <c r="O135" s="309">
        <v>7.8985135285000014</v>
      </c>
    </row>
    <row r="136" spans="1:31" s="191" customFormat="1" ht="30" customHeight="1" x14ac:dyDescent="0.2">
      <c r="B136" s="710" t="s">
        <v>150</v>
      </c>
      <c r="C136" s="711"/>
      <c r="D136" s="308">
        <v>12.941956093144352</v>
      </c>
      <c r="M136" s="729" t="s">
        <v>150</v>
      </c>
      <c r="N136" s="730"/>
      <c r="O136" s="486">
        <v>7.4589181309999999</v>
      </c>
    </row>
    <row r="137" spans="1:31" s="191" customFormat="1" ht="30" customHeight="1" x14ac:dyDescent="0.2">
      <c r="B137" s="710" t="s">
        <v>151</v>
      </c>
      <c r="C137" s="711"/>
      <c r="D137" s="308">
        <v>8.6455972055477677</v>
      </c>
      <c r="M137" s="729" t="s">
        <v>151</v>
      </c>
      <c r="N137" s="730"/>
      <c r="O137" s="486">
        <v>6.8063760350000004</v>
      </c>
    </row>
    <row r="138" spans="1:31" s="191" customFormat="1" ht="30" customHeight="1" thickBot="1" x14ac:dyDescent="0.25">
      <c r="B138" s="755" t="s">
        <v>152</v>
      </c>
      <c r="C138" s="756"/>
      <c r="D138" s="308"/>
      <c r="M138" s="745" t="s">
        <v>152</v>
      </c>
      <c r="N138" s="746"/>
      <c r="O138" s="486"/>
    </row>
    <row r="139" spans="1:31" s="191" customFormat="1" ht="30" customHeight="1" thickBot="1" x14ac:dyDescent="0.25">
      <c r="B139" s="689" t="s">
        <v>139</v>
      </c>
      <c r="C139" s="714"/>
      <c r="D139" s="270">
        <v>42.862827831207774</v>
      </c>
      <c r="M139" s="725" t="s">
        <v>139</v>
      </c>
      <c r="N139" s="726"/>
      <c r="O139" s="270">
        <v>22.163807694500001</v>
      </c>
    </row>
    <row r="140" spans="1:31" s="191" customFormat="1" ht="15.75" x14ac:dyDescent="0.2">
      <c r="A140" s="303"/>
      <c r="B140" s="212"/>
      <c r="N140" s="310"/>
      <c r="Q140" s="212"/>
    </row>
    <row r="141" spans="1:31" s="191" customFormat="1" ht="20.25" customHeight="1" x14ac:dyDescent="0.3">
      <c r="A141" s="612"/>
      <c r="B141" s="612"/>
      <c r="H141" s="613"/>
      <c r="I141" s="613"/>
      <c r="J141" s="612"/>
      <c r="K141" s="612"/>
      <c r="L141" s="612"/>
      <c r="M141" s="612"/>
      <c r="N141" s="612"/>
    </row>
    <row r="142" spans="1:31" s="191" customFormat="1" ht="33.75" customHeight="1" x14ac:dyDescent="0.2">
      <c r="A142" s="716" t="s">
        <v>347</v>
      </c>
      <c r="B142" s="716"/>
      <c r="C142" s="716"/>
      <c r="D142" s="716"/>
      <c r="E142" s="716"/>
      <c r="F142" s="716"/>
      <c r="G142" s="716"/>
      <c r="H142" s="716"/>
      <c r="I142" s="716"/>
      <c r="J142" s="716"/>
      <c r="K142" s="716"/>
      <c r="L142" s="716"/>
      <c r="M142" s="716"/>
      <c r="N142" s="716"/>
      <c r="O142" s="716"/>
      <c r="P142" s="716"/>
      <c r="Q142" s="716"/>
      <c r="R142" s="1"/>
      <c r="S142" s="1"/>
      <c r="T142" s="1"/>
      <c r="U142" s="1"/>
      <c r="V142" s="1"/>
      <c r="W142" s="2"/>
      <c r="X142" s="1"/>
      <c r="Y142" s="1"/>
      <c r="Z142" s="1"/>
      <c r="AA142" s="1"/>
      <c r="AB142" s="1"/>
      <c r="AC142" s="1"/>
      <c r="AD142" s="1"/>
      <c r="AE142" s="1"/>
    </row>
    <row r="143" spans="1:31" s="191" customFormat="1" ht="24.95" customHeight="1" thickBot="1" x14ac:dyDescent="0.25">
      <c r="A143" s="500"/>
      <c r="B143" s="500"/>
      <c r="C143" s="500"/>
      <c r="D143" s="500"/>
      <c r="E143" s="500"/>
      <c r="F143" s="500"/>
      <c r="G143" s="752" t="s">
        <v>199</v>
      </c>
      <c r="H143" s="752"/>
      <c r="I143" s="752"/>
      <c r="J143" s="752"/>
      <c r="K143" s="500"/>
      <c r="L143" s="500"/>
      <c r="M143" s="500"/>
      <c r="N143" s="500"/>
      <c r="O143" s="500"/>
      <c r="P143" s="500"/>
      <c r="Q143" s="500"/>
    </row>
    <row r="144" spans="1:31" s="191" customFormat="1" ht="24.95" customHeight="1" thickBot="1" x14ac:dyDescent="0.25">
      <c r="A144" s="311"/>
      <c r="B144" s="311"/>
      <c r="G144" s="743" t="s">
        <v>143</v>
      </c>
      <c r="H144" s="744"/>
      <c r="I144" s="766" t="s">
        <v>201</v>
      </c>
      <c r="J144" s="767"/>
    </row>
    <row r="145" spans="1:16" s="191" customFormat="1" ht="30" customHeight="1" thickBot="1" x14ac:dyDescent="0.25">
      <c r="A145" s="311"/>
      <c r="B145" s="311"/>
      <c r="G145" s="750" t="s">
        <v>149</v>
      </c>
      <c r="H145" s="751"/>
      <c r="I145" s="768">
        <v>119.82455479289942</v>
      </c>
      <c r="J145" s="769"/>
      <c r="L145" s="195"/>
      <c r="P145" s="214"/>
    </row>
    <row r="146" spans="1:16" s="191" customFormat="1" ht="30" customHeight="1" thickBot="1" x14ac:dyDescent="0.25">
      <c r="A146" s="311"/>
      <c r="B146" s="311"/>
      <c r="G146" s="729" t="s">
        <v>150</v>
      </c>
      <c r="H146" s="730"/>
      <c r="I146" s="768">
        <v>127.64762883655727</v>
      </c>
      <c r="J146" s="769"/>
      <c r="N146" s="195"/>
    </row>
    <row r="147" spans="1:16" s="191" customFormat="1" ht="30" customHeight="1" x14ac:dyDescent="0.2">
      <c r="A147" s="311"/>
      <c r="B147" s="311"/>
      <c r="G147" s="729" t="s">
        <v>151</v>
      </c>
      <c r="H147" s="730"/>
      <c r="I147" s="768">
        <v>140.95330725406876</v>
      </c>
      <c r="J147" s="769"/>
      <c r="L147" s="195"/>
      <c r="N147" s="214"/>
    </row>
    <row r="148" spans="1:16" s="191" customFormat="1" ht="30" customHeight="1" thickBot="1" x14ac:dyDescent="0.35">
      <c r="A148" s="244"/>
      <c r="B148" s="244"/>
      <c r="C148" s="272"/>
      <c r="D148" s="212"/>
      <c r="E148" s="212"/>
      <c r="F148" s="244"/>
      <c r="G148" s="745" t="s">
        <v>152</v>
      </c>
      <c r="H148" s="746"/>
      <c r="I148" s="764"/>
      <c r="J148" s="765"/>
      <c r="M148" s="612"/>
      <c r="N148" s="195"/>
    </row>
    <row r="149" spans="1:16" ht="30" customHeight="1" thickBot="1" x14ac:dyDescent="0.25">
      <c r="C149" s="1"/>
      <c r="D149" s="1"/>
      <c r="E149" s="1"/>
      <c r="G149" s="725" t="s">
        <v>139</v>
      </c>
      <c r="H149" s="726"/>
      <c r="I149" s="738">
        <v>388.42549088352547</v>
      </c>
      <c r="J149" s="739"/>
      <c r="K149" s="195"/>
      <c r="L149" s="195"/>
      <c r="M149" s="214"/>
      <c r="N149" s="191"/>
    </row>
    <row r="150" spans="1:16" x14ac:dyDescent="0.2">
      <c r="C150" s="1"/>
      <c r="D150" s="1"/>
      <c r="E150" s="1"/>
      <c r="H150" s="313"/>
      <c r="I150" s="313"/>
      <c r="J150" s="191"/>
      <c r="K150" s="191"/>
      <c r="L150" s="191"/>
      <c r="M150" s="191"/>
      <c r="N150" s="191"/>
    </row>
    <row r="151" spans="1:16" ht="24.95" customHeight="1" x14ac:dyDescent="0.2">
      <c r="C151" s="1"/>
      <c r="D151" s="1"/>
      <c r="E151" s="1"/>
      <c r="H151" s="313"/>
      <c r="I151" s="313"/>
      <c r="J151" s="191"/>
      <c r="K151" s="191"/>
      <c r="L151" s="191"/>
      <c r="M151" s="191"/>
      <c r="N151" s="191"/>
    </row>
    <row r="152" spans="1:16" ht="24.95" customHeight="1" x14ac:dyDescent="0.2">
      <c r="C152" s="1"/>
      <c r="D152" s="1"/>
      <c r="E152" s="1"/>
      <c r="H152" s="313"/>
      <c r="I152" s="313"/>
    </row>
    <row r="153" spans="1:16" ht="24.95" customHeight="1" x14ac:dyDescent="0.2">
      <c r="C153" s="1"/>
      <c r="D153" s="1"/>
      <c r="E153" s="1"/>
    </row>
    <row r="154" spans="1:16" ht="24.95" customHeight="1" x14ac:dyDescent="0.2">
      <c r="C154" s="1"/>
      <c r="D154" s="1"/>
      <c r="E154" s="1"/>
    </row>
    <row r="155" spans="1:16" ht="24.95" customHeight="1" x14ac:dyDescent="0.2">
      <c r="C155" s="1"/>
      <c r="D155" s="1"/>
      <c r="E155" s="1"/>
    </row>
    <row r="156" spans="1:16" ht="24.95" customHeight="1" x14ac:dyDescent="0.2">
      <c r="C156" s="1"/>
      <c r="D156" s="1"/>
      <c r="E156" s="1"/>
    </row>
  </sheetData>
  <mergeCells count="146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I147:J147"/>
    <mergeCell ref="A133:D133"/>
    <mergeCell ref="E111:F111"/>
    <mergeCell ref="A99:F99"/>
    <mergeCell ref="I99:O99"/>
    <mergeCell ref="M133:P133"/>
    <mergeCell ref="E112:F112"/>
    <mergeCell ref="E113:F113"/>
    <mergeCell ref="E114:F114"/>
    <mergeCell ref="E115:F115"/>
    <mergeCell ref="I100:J100"/>
    <mergeCell ref="M132:P132"/>
    <mergeCell ref="I102:J102"/>
    <mergeCell ref="I104:J104"/>
    <mergeCell ref="I105:J105"/>
    <mergeCell ref="A108:Q108"/>
    <mergeCell ref="E109:K109"/>
    <mergeCell ref="E110:F110"/>
    <mergeCell ref="A119:Q119"/>
    <mergeCell ref="A120:Q120"/>
    <mergeCell ref="B128:C128"/>
    <mergeCell ref="B129:C129"/>
    <mergeCell ref="A121:Q121"/>
    <mergeCell ref="A122:Q122"/>
    <mergeCell ref="B124:C124"/>
    <mergeCell ref="A142:Q142"/>
    <mergeCell ref="G143:J143"/>
    <mergeCell ref="B135:C135"/>
    <mergeCell ref="B136:C136"/>
    <mergeCell ref="B137:C137"/>
    <mergeCell ref="B138:C138"/>
    <mergeCell ref="B139:C139"/>
    <mergeCell ref="M134:N134"/>
    <mergeCell ref="M135:N135"/>
    <mergeCell ref="M136:N136"/>
    <mergeCell ref="M137:N137"/>
    <mergeCell ref="M138:N138"/>
    <mergeCell ref="M139:N139"/>
    <mergeCell ref="B125:C125"/>
    <mergeCell ref="B126:C126"/>
    <mergeCell ref="B127:C127"/>
    <mergeCell ref="A132:D132"/>
    <mergeCell ref="I103:J103"/>
    <mergeCell ref="E94:F94"/>
    <mergeCell ref="E95:F95"/>
    <mergeCell ref="E96:F96"/>
    <mergeCell ref="A98:Q98"/>
    <mergeCell ref="I101:J101"/>
    <mergeCell ref="I74:J74"/>
    <mergeCell ref="A87:Q87"/>
    <mergeCell ref="A89:Q89"/>
    <mergeCell ref="E91:F91"/>
    <mergeCell ref="B81:C81"/>
    <mergeCell ref="F81:G81"/>
    <mergeCell ref="B82:C82"/>
    <mergeCell ref="F82:G82"/>
    <mergeCell ref="B83:C83"/>
    <mergeCell ref="B84:C84"/>
    <mergeCell ref="F84:G84"/>
    <mergeCell ref="B85:C85"/>
    <mergeCell ref="F85:G85"/>
    <mergeCell ref="B79:E79"/>
    <mergeCell ref="B78:E78"/>
    <mergeCell ref="J78:N78"/>
    <mergeCell ref="K80:L80"/>
    <mergeCell ref="K84:L84"/>
    <mergeCell ref="J86:P86"/>
    <mergeCell ref="F83:G83"/>
    <mergeCell ref="I69:J69"/>
    <mergeCell ref="I70:J70"/>
    <mergeCell ref="I71:J71"/>
    <mergeCell ref="B80:C80"/>
    <mergeCell ref="F80:G80"/>
    <mergeCell ref="E92:F92"/>
    <mergeCell ref="E93:F93"/>
    <mergeCell ref="E65:F65"/>
    <mergeCell ref="I53:J53"/>
    <mergeCell ref="I54:J54"/>
    <mergeCell ref="I55:J55"/>
    <mergeCell ref="I56:J56"/>
    <mergeCell ref="I57:J57"/>
    <mergeCell ref="E59:K59"/>
    <mergeCell ref="A67:Q67"/>
    <mergeCell ref="A68:F68"/>
    <mergeCell ref="I68:O68"/>
    <mergeCell ref="K79:M79"/>
    <mergeCell ref="K85:L85"/>
    <mergeCell ref="K81:L81"/>
    <mergeCell ref="K82:L82"/>
    <mergeCell ref="K83:L83"/>
    <mergeCell ref="I72:J72"/>
    <mergeCell ref="I73:J73"/>
    <mergeCell ref="A25:A27"/>
    <mergeCell ref="A28:A29"/>
    <mergeCell ref="A30:A33"/>
    <mergeCell ref="A36:B36"/>
    <mergeCell ref="E60:F60"/>
    <mergeCell ref="E61:F61"/>
    <mergeCell ref="E62:F62"/>
    <mergeCell ref="E63:F63"/>
    <mergeCell ref="E64:F64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A8:A10"/>
    <mergeCell ref="A11:A12"/>
    <mergeCell ref="A13:A16"/>
    <mergeCell ref="A19:B19"/>
    <mergeCell ref="A21:Q21"/>
    <mergeCell ref="A23:A24"/>
    <mergeCell ref="B23:B24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C23:E23"/>
    <mergeCell ref="F23:H23"/>
    <mergeCell ref="I23:K23"/>
    <mergeCell ref="L23:N23"/>
    <mergeCell ref="O23:Q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&amp;L&amp;"Rockwell,Normal"&amp;11SNH/DFI/DCO/DPR/DFI-A/DPO-DDC/25</oddHeader>
    <oddFooter>&amp;R&amp;"Rockwell,Normal"&amp;8&amp;P</oddFooter>
  </headerFooter>
  <rowBreaks count="3" manualBreakCount="3">
    <brk id="39" max="16" man="1"/>
    <brk id="76" max="16" man="1"/>
    <brk id="11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0000"/>
  </sheetPr>
  <dimension ref="A1:AE168"/>
  <sheetViews>
    <sheetView tabSelected="1" view="pageLayout" topLeftCell="A54" zoomScale="60" zoomScaleNormal="100" zoomScaleSheetLayoutView="70" zoomScalePageLayoutView="60" workbookViewId="0">
      <selection activeCell="E14" sqref="E14"/>
    </sheetView>
  </sheetViews>
  <sheetFormatPr baseColWidth="10" defaultRowHeight="12.75" x14ac:dyDescent="0.2"/>
  <cols>
    <col min="1" max="1" width="18.140625" style="1" customWidth="1"/>
    <col min="2" max="2" width="17.28515625" style="312" customWidth="1"/>
    <col min="3" max="3" width="18.42578125" style="312" customWidth="1"/>
    <col min="4" max="4" width="15.7109375" style="312" customWidth="1"/>
    <col min="5" max="5" width="15.140625" style="312" customWidth="1"/>
    <col min="6" max="6" width="13.7109375" style="1" customWidth="1"/>
    <col min="7" max="7" width="14.28515625" style="1" customWidth="1"/>
    <col min="8" max="8" width="18.28515625" style="1" customWidth="1"/>
    <col min="9" max="10" width="13.85546875" style="1" customWidth="1"/>
    <col min="11" max="11" width="15.28515625" style="1" customWidth="1"/>
    <col min="12" max="12" width="18.5703125" style="1" customWidth="1"/>
    <col min="13" max="13" width="13.140625" style="1" customWidth="1"/>
    <col min="14" max="14" width="32.5703125" style="1" bestFit="1" customWidth="1"/>
    <col min="15" max="15" width="19" style="1" customWidth="1"/>
    <col min="16" max="16" width="17.85546875" style="1" customWidth="1"/>
    <col min="17" max="17" width="1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696" t="s">
        <v>348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9" ht="20.25" x14ac:dyDescent="0.3">
      <c r="A2" s="697" t="s">
        <v>283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19" ht="16.5" x14ac:dyDescent="0.3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9" ht="16.5" x14ac:dyDescent="0.3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</row>
    <row r="5" spans="1:19" ht="20.25" x14ac:dyDescent="0.3">
      <c r="A5" s="691" t="s">
        <v>203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</row>
    <row r="6" spans="1:19" ht="21" thickBot="1" x14ac:dyDescent="0.35">
      <c r="A6" s="614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</row>
    <row r="7" spans="1:19" ht="24.95" customHeight="1" x14ac:dyDescent="0.2">
      <c r="A7" s="692" t="s">
        <v>204</v>
      </c>
      <c r="B7" s="776" t="s">
        <v>50</v>
      </c>
      <c r="C7" s="773" t="s">
        <v>205</v>
      </c>
      <c r="D7" s="698"/>
      <c r="E7" s="774"/>
      <c r="F7" s="698" t="s">
        <v>206</v>
      </c>
      <c r="G7" s="698"/>
      <c r="H7" s="698"/>
      <c r="I7" s="775" t="s">
        <v>207</v>
      </c>
      <c r="J7" s="701"/>
      <c r="K7" s="705"/>
      <c r="L7" s="699" t="s">
        <v>208</v>
      </c>
      <c r="M7" s="698"/>
      <c r="N7" s="700"/>
      <c r="O7" s="698" t="s">
        <v>209</v>
      </c>
      <c r="P7" s="698"/>
      <c r="Q7" s="778"/>
    </row>
    <row r="8" spans="1:19" ht="44.25" customHeight="1" thickBot="1" x14ac:dyDescent="0.25">
      <c r="A8" s="693"/>
      <c r="B8" s="777"/>
      <c r="C8" s="314" t="s">
        <v>210</v>
      </c>
      <c r="D8" s="181" t="s">
        <v>211</v>
      </c>
      <c r="E8" s="315" t="s">
        <v>212</v>
      </c>
      <c r="F8" s="180" t="s">
        <v>213</v>
      </c>
      <c r="G8" s="181" t="s">
        <v>214</v>
      </c>
      <c r="H8" s="182" t="s">
        <v>215</v>
      </c>
      <c r="I8" s="185" t="s">
        <v>213</v>
      </c>
      <c r="J8" s="181" t="s">
        <v>214</v>
      </c>
      <c r="K8" s="182" t="s">
        <v>215</v>
      </c>
      <c r="L8" s="185" t="s">
        <v>213</v>
      </c>
      <c r="M8" s="181" t="s">
        <v>214</v>
      </c>
      <c r="N8" s="182" t="s">
        <v>215</v>
      </c>
      <c r="O8" s="316" t="s">
        <v>213</v>
      </c>
      <c r="P8" s="181" t="s">
        <v>214</v>
      </c>
      <c r="Q8" s="186" t="s">
        <v>216</v>
      </c>
    </row>
    <row r="9" spans="1:19" s="191" customFormat="1" ht="21.95" customHeight="1" x14ac:dyDescent="0.2">
      <c r="A9" s="683" t="s">
        <v>126</v>
      </c>
      <c r="B9" s="317" t="s">
        <v>127</v>
      </c>
      <c r="C9" s="319">
        <v>1.831</v>
      </c>
      <c r="D9" s="318"/>
      <c r="E9" s="320"/>
      <c r="F9" s="492">
        <v>1.617</v>
      </c>
      <c r="G9" s="464"/>
      <c r="H9" s="493"/>
      <c r="I9" s="319">
        <v>1.7054</v>
      </c>
      <c r="J9" s="318"/>
      <c r="K9" s="320"/>
      <c r="L9" s="319"/>
      <c r="M9" s="318"/>
      <c r="N9" s="320"/>
      <c r="O9" s="554"/>
      <c r="P9" s="555"/>
      <c r="Q9" s="556"/>
    </row>
    <row r="10" spans="1:19" s="191" customFormat="1" ht="21.95" customHeight="1" x14ac:dyDescent="0.2">
      <c r="A10" s="683"/>
      <c r="B10" s="321" t="s">
        <v>128</v>
      </c>
      <c r="C10" s="323">
        <v>0.111</v>
      </c>
      <c r="D10" s="322"/>
      <c r="E10" s="201"/>
      <c r="F10" s="492">
        <v>0.14000000000000001</v>
      </c>
      <c r="G10" s="466"/>
      <c r="H10" s="494"/>
      <c r="I10" s="319">
        <v>9.64E-2</v>
      </c>
      <c r="J10" s="322"/>
      <c r="K10" s="201"/>
      <c r="L10" s="319"/>
      <c r="M10" s="322"/>
      <c r="N10" s="201"/>
      <c r="O10" s="559"/>
      <c r="P10" s="560"/>
      <c r="Q10" s="561"/>
    </row>
    <row r="11" spans="1:19" s="191" customFormat="1" ht="21.95" customHeight="1" x14ac:dyDescent="0.2">
      <c r="A11" s="684"/>
      <c r="B11" s="321" t="s">
        <v>106</v>
      </c>
      <c r="C11" s="323">
        <v>4.7E-2</v>
      </c>
      <c r="D11" s="322"/>
      <c r="E11" s="201"/>
      <c r="F11" s="492">
        <v>5.2999999999999999E-2</v>
      </c>
      <c r="G11" s="466"/>
      <c r="H11" s="494"/>
      <c r="I11" s="319">
        <v>3.04E-2</v>
      </c>
      <c r="J11" s="322"/>
      <c r="K11" s="201"/>
      <c r="L11" s="319"/>
      <c r="M11" s="322"/>
      <c r="N11" s="201"/>
      <c r="O11" s="559"/>
      <c r="P11" s="560"/>
      <c r="Q11" s="561"/>
    </row>
    <row r="12" spans="1:19" s="191" customFormat="1" ht="21.95" customHeight="1" x14ac:dyDescent="0.2">
      <c r="A12" s="685" t="s">
        <v>129</v>
      </c>
      <c r="B12" s="321" t="s">
        <v>130</v>
      </c>
      <c r="C12" s="323">
        <v>0.69399999999999995</v>
      </c>
      <c r="D12" s="322"/>
      <c r="E12" s="201"/>
      <c r="F12" s="492">
        <v>0.86399999999999999</v>
      </c>
      <c r="G12" s="466"/>
      <c r="H12" s="494"/>
      <c r="I12" s="319">
        <v>0.74250000000000005</v>
      </c>
      <c r="J12" s="322"/>
      <c r="K12" s="201"/>
      <c r="L12" s="319"/>
      <c r="M12" s="322"/>
      <c r="N12" s="201"/>
      <c r="O12" s="559"/>
      <c r="P12" s="560"/>
      <c r="Q12" s="561"/>
    </row>
    <row r="13" spans="1:19" s="191" customFormat="1" ht="21.95" customHeight="1" x14ac:dyDescent="0.2">
      <c r="A13" s="683"/>
      <c r="B13" s="321" t="s">
        <v>131</v>
      </c>
      <c r="C13" s="323">
        <v>0.27400000000000002</v>
      </c>
      <c r="D13" s="322"/>
      <c r="E13" s="201"/>
      <c r="F13" s="492">
        <v>0.216</v>
      </c>
      <c r="G13" s="466"/>
      <c r="H13" s="494"/>
      <c r="I13" s="319">
        <v>0.248</v>
      </c>
      <c r="J13" s="322"/>
      <c r="K13" s="201"/>
      <c r="L13" s="319"/>
      <c r="M13" s="322"/>
      <c r="N13" s="201"/>
      <c r="O13" s="559"/>
      <c r="P13" s="560"/>
      <c r="Q13" s="561"/>
      <c r="S13" s="195"/>
    </row>
    <row r="14" spans="1:19" s="191" customFormat="1" ht="21.95" customHeight="1" x14ac:dyDescent="0.2">
      <c r="A14" s="686" t="s">
        <v>63</v>
      </c>
      <c r="B14" s="324" t="s">
        <v>132</v>
      </c>
      <c r="C14" s="323">
        <v>5.0999999999999997E-2</v>
      </c>
      <c r="D14" s="322"/>
      <c r="E14" s="201"/>
      <c r="F14" s="492">
        <v>5.2999999999999999E-2</v>
      </c>
      <c r="G14" s="466"/>
      <c r="H14" s="494"/>
      <c r="I14" s="319">
        <v>3.4000000000000002E-2</v>
      </c>
      <c r="J14" s="322"/>
      <c r="K14" s="201"/>
      <c r="L14" s="319"/>
      <c r="M14" s="322"/>
      <c r="N14" s="201"/>
      <c r="O14" s="559"/>
      <c r="P14" s="560"/>
      <c r="Q14" s="561"/>
      <c r="R14" s="195"/>
    </row>
    <row r="15" spans="1:19" s="191" customFormat="1" ht="21.95" customHeight="1" x14ac:dyDescent="0.2">
      <c r="A15" s="687"/>
      <c r="B15" s="324" t="s">
        <v>133</v>
      </c>
      <c r="C15" s="323">
        <v>2.5000000000000001E-2</v>
      </c>
      <c r="D15" s="322"/>
      <c r="E15" s="201"/>
      <c r="F15" s="492">
        <v>2.5999999999999999E-2</v>
      </c>
      <c r="G15" s="466"/>
      <c r="H15" s="494"/>
      <c r="I15" s="319">
        <v>2.7E-2</v>
      </c>
      <c r="J15" s="322"/>
      <c r="K15" s="201"/>
      <c r="L15" s="319"/>
      <c r="M15" s="322"/>
      <c r="N15" s="201"/>
      <c r="O15" s="559"/>
      <c r="P15" s="560"/>
      <c r="Q15" s="561"/>
      <c r="R15" s="195"/>
    </row>
    <row r="16" spans="1:19" s="191" customFormat="1" ht="21.95" customHeight="1" x14ac:dyDescent="0.2">
      <c r="A16" s="687"/>
      <c r="B16" s="324" t="s">
        <v>134</v>
      </c>
      <c r="C16" s="323">
        <v>7.1999999999999995E-2</v>
      </c>
      <c r="D16" s="322"/>
      <c r="E16" s="201"/>
      <c r="F16" s="492">
        <v>0.20899999999999999</v>
      </c>
      <c r="G16" s="466"/>
      <c r="H16" s="494"/>
      <c r="I16" s="319">
        <v>4.0500000000000001E-2</v>
      </c>
      <c r="J16" s="322"/>
      <c r="K16" s="201"/>
      <c r="L16" s="319"/>
      <c r="M16" s="322"/>
      <c r="N16" s="201"/>
      <c r="O16" s="559"/>
      <c r="P16" s="560"/>
      <c r="Q16" s="561"/>
      <c r="R16" s="195"/>
    </row>
    <row r="17" spans="1:19" s="191" customFormat="1" ht="27.75" customHeight="1" x14ac:dyDescent="0.2">
      <c r="A17" s="688"/>
      <c r="B17" s="324" t="s">
        <v>217</v>
      </c>
      <c r="C17" s="325">
        <v>8.6412120999999995E-2</v>
      </c>
      <c r="D17" s="199">
        <v>5.4479999999999995</v>
      </c>
      <c r="E17" s="200">
        <v>2.2549999999999999</v>
      </c>
      <c r="F17" s="492">
        <v>1.7000000000000001E-2</v>
      </c>
      <c r="G17" s="199">
        <v>3.391</v>
      </c>
      <c r="H17" s="495">
        <v>1.5342</v>
      </c>
      <c r="I17" s="319">
        <v>6.8000000000000005E-2</v>
      </c>
      <c r="J17" s="319">
        <v>9.6370000000000005</v>
      </c>
      <c r="K17" s="319">
        <v>2.0394999999999999</v>
      </c>
      <c r="L17" s="319"/>
      <c r="M17" s="199"/>
      <c r="N17" s="200"/>
      <c r="O17" s="615"/>
      <c r="P17" s="564"/>
      <c r="Q17" s="565"/>
      <c r="R17" s="195"/>
    </row>
    <row r="18" spans="1:19" s="191" customFormat="1" ht="27" customHeight="1" x14ac:dyDescent="0.2">
      <c r="A18" s="545" t="s">
        <v>136</v>
      </c>
      <c r="B18" s="321" t="s">
        <v>137</v>
      </c>
      <c r="C18" s="323">
        <v>4.0680000000000002E-4</v>
      </c>
      <c r="D18" s="199">
        <v>4.3999999999999997E-2</v>
      </c>
      <c r="E18" s="201"/>
      <c r="F18" s="492">
        <v>0</v>
      </c>
      <c r="G18" s="199">
        <v>4.3999999999999997E-2</v>
      </c>
      <c r="H18" s="496"/>
      <c r="I18" s="319">
        <v>4.0000000000000002E-4</v>
      </c>
      <c r="J18" s="319">
        <v>3.6499999999999998E-2</v>
      </c>
      <c r="K18" s="201"/>
      <c r="L18" s="319"/>
      <c r="M18" s="199"/>
      <c r="N18" s="467"/>
      <c r="O18" s="615"/>
      <c r="P18" s="564"/>
      <c r="Q18" s="566"/>
    </row>
    <row r="19" spans="1:19" s="191" customFormat="1" ht="21.95" customHeight="1" thickBot="1" x14ac:dyDescent="0.25">
      <c r="A19" s="544" t="s">
        <v>69</v>
      </c>
      <c r="B19" s="326" t="s">
        <v>138</v>
      </c>
      <c r="C19" s="325">
        <v>0</v>
      </c>
      <c r="D19" s="205"/>
      <c r="E19" s="206"/>
      <c r="F19" s="492">
        <v>0</v>
      </c>
      <c r="G19" s="205"/>
      <c r="H19" s="497"/>
      <c r="I19" s="319">
        <v>0</v>
      </c>
      <c r="J19" s="205"/>
      <c r="K19" s="206"/>
      <c r="L19" s="319"/>
      <c r="M19" s="205"/>
      <c r="N19" s="206"/>
      <c r="O19" s="559"/>
      <c r="P19" s="569"/>
      <c r="Q19" s="570"/>
    </row>
    <row r="20" spans="1:19" s="191" customFormat="1" ht="18" customHeight="1" thickBot="1" x14ac:dyDescent="0.25">
      <c r="A20" s="706" t="s">
        <v>218</v>
      </c>
      <c r="B20" s="770"/>
      <c r="C20" s="207">
        <v>3.1918189209999999</v>
      </c>
      <c r="D20" s="208">
        <v>5.4919999999999991</v>
      </c>
      <c r="E20" s="209">
        <v>2.2549999999999999</v>
      </c>
      <c r="F20" s="207">
        <v>3.1949999999999998</v>
      </c>
      <c r="G20" s="208">
        <v>3.4350000000000001</v>
      </c>
      <c r="H20" s="209">
        <v>1.5342</v>
      </c>
      <c r="I20" s="207">
        <v>2.9926000000000004</v>
      </c>
      <c r="J20" s="207">
        <v>9.6735000000000007</v>
      </c>
      <c r="K20" s="207">
        <v>2.0394999999999999</v>
      </c>
      <c r="L20" s="207"/>
      <c r="M20" s="208"/>
      <c r="N20" s="209"/>
      <c r="O20" s="573"/>
      <c r="P20" s="616"/>
      <c r="Q20" s="617"/>
      <c r="S20" s="210"/>
    </row>
    <row r="21" spans="1:19" s="191" customFormat="1" ht="18" customHeight="1" x14ac:dyDescent="0.2">
      <c r="A21" s="327"/>
      <c r="B21" s="328"/>
      <c r="C21" s="329"/>
      <c r="D21" s="329"/>
      <c r="E21" s="329"/>
      <c r="F21" s="330"/>
      <c r="G21" s="330"/>
      <c r="H21" s="330"/>
      <c r="I21" s="248"/>
      <c r="J21" s="248"/>
      <c r="K21" s="248"/>
      <c r="L21" s="248"/>
      <c r="M21" s="248"/>
      <c r="N21" s="248"/>
      <c r="O21" s="248"/>
      <c r="P21" s="248"/>
      <c r="Q21" s="248"/>
      <c r="S21" s="210"/>
    </row>
    <row r="22" spans="1:19" s="191" customFormat="1" x14ac:dyDescent="0.2">
      <c r="A22" s="211"/>
      <c r="B22" s="212"/>
      <c r="C22" s="212"/>
      <c r="D22" s="212"/>
      <c r="E22" s="212"/>
      <c r="L22" s="212"/>
      <c r="M22" s="212"/>
      <c r="N22" s="212"/>
      <c r="O22" s="331"/>
      <c r="P22" s="212"/>
      <c r="S22" s="214"/>
    </row>
    <row r="23" spans="1:19" s="191" customFormat="1" x14ac:dyDescent="0.2">
      <c r="A23" s="211"/>
      <c r="B23" s="212"/>
      <c r="C23" s="212"/>
      <c r="D23" s="212"/>
      <c r="E23" s="212"/>
      <c r="L23" s="212"/>
      <c r="M23" s="212"/>
      <c r="N23" s="212"/>
      <c r="O23" s="212"/>
      <c r="P23" s="212"/>
      <c r="S23" s="214"/>
    </row>
    <row r="24" spans="1:19" s="191" customFormat="1" x14ac:dyDescent="0.2">
      <c r="A24" s="211"/>
      <c r="B24" s="212"/>
      <c r="C24" s="212"/>
      <c r="D24" s="212"/>
      <c r="E24" s="212"/>
      <c r="L24" s="212"/>
      <c r="M24" s="212"/>
      <c r="N24" s="212"/>
      <c r="O24" s="212"/>
      <c r="P24" s="212"/>
      <c r="S24" s="214"/>
    </row>
    <row r="25" spans="1:19" s="191" customFormat="1" ht="20.25" x14ac:dyDescent="0.3">
      <c r="A25" s="691" t="s">
        <v>219</v>
      </c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</row>
    <row r="26" spans="1:19" s="191" customFormat="1" ht="16.5" thickBot="1" x14ac:dyDescent="0.25">
      <c r="A26" s="618"/>
      <c r="B26" s="212"/>
      <c r="C26" s="212"/>
      <c r="D26" s="212"/>
      <c r="E26" s="212"/>
      <c r="L26" s="212"/>
      <c r="M26" s="212"/>
      <c r="N26" s="212"/>
      <c r="O26" s="212"/>
      <c r="P26" s="212"/>
    </row>
    <row r="27" spans="1:19" s="191" customFormat="1" ht="24.95" customHeight="1" x14ac:dyDescent="0.2">
      <c r="A27" s="692" t="s">
        <v>204</v>
      </c>
      <c r="B27" s="771" t="s">
        <v>50</v>
      </c>
      <c r="C27" s="773" t="s">
        <v>205</v>
      </c>
      <c r="D27" s="698"/>
      <c r="E27" s="774"/>
      <c r="F27" s="698" t="s">
        <v>206</v>
      </c>
      <c r="G27" s="698"/>
      <c r="H27" s="698"/>
      <c r="I27" s="775" t="s">
        <v>207</v>
      </c>
      <c r="J27" s="701"/>
      <c r="K27" s="705"/>
      <c r="L27" s="699" t="s">
        <v>208</v>
      </c>
      <c r="M27" s="698"/>
      <c r="N27" s="700"/>
      <c r="O27" s="698" t="s">
        <v>209</v>
      </c>
      <c r="P27" s="698"/>
      <c r="Q27" s="778"/>
    </row>
    <row r="28" spans="1:19" s="191" customFormat="1" ht="41.25" customHeight="1" thickBot="1" x14ac:dyDescent="0.25">
      <c r="A28" s="693"/>
      <c r="B28" s="772"/>
      <c r="C28" s="314" t="s">
        <v>210</v>
      </c>
      <c r="D28" s="181" t="s">
        <v>220</v>
      </c>
      <c r="E28" s="315" t="s">
        <v>212</v>
      </c>
      <c r="F28" s="180" t="s">
        <v>213</v>
      </c>
      <c r="G28" s="181" t="s">
        <v>214</v>
      </c>
      <c r="H28" s="182" t="s">
        <v>215</v>
      </c>
      <c r="I28" s="185" t="s">
        <v>213</v>
      </c>
      <c r="J28" s="181" t="s">
        <v>214</v>
      </c>
      <c r="K28" s="182" t="s">
        <v>215</v>
      </c>
      <c r="L28" s="185" t="s">
        <v>213</v>
      </c>
      <c r="M28" s="181" t="s">
        <v>214</v>
      </c>
      <c r="N28" s="182" t="s">
        <v>215</v>
      </c>
      <c r="O28" s="316" t="s">
        <v>213</v>
      </c>
      <c r="P28" s="181" t="s">
        <v>214</v>
      </c>
      <c r="Q28" s="186" t="s">
        <v>216</v>
      </c>
    </row>
    <row r="29" spans="1:19" s="191" customFormat="1" ht="24" customHeight="1" x14ac:dyDescent="0.2">
      <c r="A29" s="683" t="s">
        <v>126</v>
      </c>
      <c r="B29" s="187" t="s">
        <v>127</v>
      </c>
      <c r="C29" s="219">
        <v>0.93500000000000005</v>
      </c>
      <c r="D29" s="220"/>
      <c r="E29" s="221"/>
      <c r="F29" s="471">
        <v>1.1040000000000001</v>
      </c>
      <c r="G29" s="472"/>
      <c r="H29" s="473"/>
      <c r="I29" s="219">
        <v>1.0049999999999999</v>
      </c>
      <c r="J29" s="220"/>
      <c r="K29" s="221"/>
      <c r="L29" s="471"/>
      <c r="M29" s="576"/>
      <c r="N29" s="577"/>
      <c r="O29" s="554"/>
      <c r="P29" s="555"/>
      <c r="Q29" s="556"/>
    </row>
    <row r="30" spans="1:19" s="191" customFormat="1" ht="24" customHeight="1" x14ac:dyDescent="0.2">
      <c r="A30" s="683"/>
      <c r="B30" s="192" t="s">
        <v>128</v>
      </c>
      <c r="C30" s="332">
        <v>0.13400000000000001</v>
      </c>
      <c r="D30" s="225"/>
      <c r="E30" s="226"/>
      <c r="F30" s="490">
        <v>7.8E-2</v>
      </c>
      <c r="G30" s="474"/>
      <c r="H30" s="475"/>
      <c r="I30" s="219">
        <v>7.5999999999999998E-2</v>
      </c>
      <c r="J30" s="225"/>
      <c r="K30" s="226"/>
      <c r="L30" s="471"/>
      <c r="M30" s="580"/>
      <c r="N30" s="581"/>
      <c r="O30" s="559"/>
      <c r="P30" s="560"/>
      <c r="Q30" s="561"/>
    </row>
    <row r="31" spans="1:19" s="191" customFormat="1" ht="24" customHeight="1" x14ac:dyDescent="0.2">
      <c r="A31" s="684"/>
      <c r="B31" s="192" t="s">
        <v>106</v>
      </c>
      <c r="C31" s="332">
        <v>0.219</v>
      </c>
      <c r="D31" s="225"/>
      <c r="E31" s="226"/>
      <c r="F31" s="490">
        <v>0.188</v>
      </c>
      <c r="G31" s="474"/>
      <c r="H31" s="475"/>
      <c r="I31" s="219">
        <v>0.1154</v>
      </c>
      <c r="J31" s="225"/>
      <c r="K31" s="226"/>
      <c r="L31" s="471"/>
      <c r="M31" s="580"/>
      <c r="N31" s="581"/>
      <c r="O31" s="559"/>
      <c r="P31" s="560"/>
      <c r="Q31" s="561"/>
    </row>
    <row r="32" spans="1:19" s="191" customFormat="1" ht="24" customHeight="1" x14ac:dyDescent="0.2">
      <c r="A32" s="685" t="s">
        <v>129</v>
      </c>
      <c r="B32" s="192" t="s">
        <v>130</v>
      </c>
      <c r="C32" s="332">
        <v>0.60899999999999999</v>
      </c>
      <c r="D32" s="225"/>
      <c r="E32" s="226"/>
      <c r="F32" s="490">
        <v>0.40100000000000002</v>
      </c>
      <c r="G32" s="474"/>
      <c r="H32" s="475"/>
      <c r="I32" s="219">
        <v>0.46350000000000002</v>
      </c>
      <c r="J32" s="225"/>
      <c r="K32" s="226"/>
      <c r="L32" s="471"/>
      <c r="M32" s="580"/>
      <c r="N32" s="581"/>
      <c r="O32" s="559"/>
      <c r="P32" s="560"/>
      <c r="Q32" s="561"/>
    </row>
    <row r="33" spans="1:17" s="191" customFormat="1" ht="24" customHeight="1" x14ac:dyDescent="0.2">
      <c r="A33" s="683"/>
      <c r="B33" s="192" t="s">
        <v>131</v>
      </c>
      <c r="C33" s="332">
        <v>0.11700000000000001</v>
      </c>
      <c r="D33" s="225"/>
      <c r="E33" s="226"/>
      <c r="F33" s="490">
        <v>0.14599999999999999</v>
      </c>
      <c r="G33" s="474"/>
      <c r="H33" s="475"/>
      <c r="I33" s="219">
        <v>0.11799999999999999</v>
      </c>
      <c r="J33" s="225"/>
      <c r="K33" s="226"/>
      <c r="L33" s="471"/>
      <c r="M33" s="580"/>
      <c r="N33" s="581"/>
      <c r="O33" s="559"/>
      <c r="P33" s="560"/>
      <c r="Q33" s="561"/>
    </row>
    <row r="34" spans="1:17" s="191" customFormat="1" ht="24" customHeight="1" x14ac:dyDescent="0.2">
      <c r="A34" s="686" t="s">
        <v>63</v>
      </c>
      <c r="B34" s="192" t="s">
        <v>132</v>
      </c>
      <c r="C34" s="332">
        <v>3.4000000000000002E-2</v>
      </c>
      <c r="D34" s="225"/>
      <c r="E34" s="226"/>
      <c r="F34" s="490">
        <v>3.5999999999999997E-2</v>
      </c>
      <c r="G34" s="474"/>
      <c r="H34" s="475"/>
      <c r="I34" s="219">
        <v>5.5E-2</v>
      </c>
      <c r="J34" s="225"/>
      <c r="K34" s="226"/>
      <c r="L34" s="471"/>
      <c r="M34" s="580"/>
      <c r="N34" s="581"/>
      <c r="O34" s="559"/>
      <c r="P34" s="560"/>
      <c r="Q34" s="561"/>
    </row>
    <row r="35" spans="1:17" s="191" customFormat="1" ht="24" customHeight="1" x14ac:dyDescent="0.2">
      <c r="A35" s="687"/>
      <c r="B35" s="192" t="s">
        <v>133</v>
      </c>
      <c r="C35" s="332">
        <v>0.11600000000000001</v>
      </c>
      <c r="D35" s="225"/>
      <c r="E35" s="226"/>
      <c r="F35" s="490">
        <v>0.10299999999999999</v>
      </c>
      <c r="G35" s="474"/>
      <c r="H35" s="475"/>
      <c r="I35" s="219">
        <v>9.6000000000000002E-2</v>
      </c>
      <c r="J35" s="225"/>
      <c r="K35" s="226"/>
      <c r="L35" s="471"/>
      <c r="M35" s="580"/>
      <c r="N35" s="581"/>
      <c r="O35" s="559"/>
      <c r="P35" s="560"/>
      <c r="Q35" s="561"/>
    </row>
    <row r="36" spans="1:17" s="191" customFormat="1" ht="24" customHeight="1" x14ac:dyDescent="0.2">
      <c r="A36" s="687"/>
      <c r="B36" s="192" t="s">
        <v>134</v>
      </c>
      <c r="C36" s="333">
        <v>0.151</v>
      </c>
      <c r="D36" s="225"/>
      <c r="E36" s="226"/>
      <c r="F36" s="490">
        <v>0.43409999999999999</v>
      </c>
      <c r="G36" s="474"/>
      <c r="H36" s="475"/>
      <c r="I36" s="219">
        <v>0.16250000000000001</v>
      </c>
      <c r="J36" s="225"/>
      <c r="K36" s="226"/>
      <c r="L36" s="471"/>
      <c r="M36" s="580"/>
      <c r="N36" s="581"/>
      <c r="O36" s="559"/>
      <c r="P36" s="560"/>
      <c r="Q36" s="561"/>
    </row>
    <row r="37" spans="1:17" s="191" customFormat="1" ht="24" customHeight="1" x14ac:dyDescent="0.2">
      <c r="A37" s="688"/>
      <c r="B37" s="192" t="s">
        <v>135</v>
      </c>
      <c r="C37" s="334">
        <v>0.17799999999999999</v>
      </c>
      <c r="D37" s="222">
        <v>15.891</v>
      </c>
      <c r="E37" s="229">
        <v>6.7649999999999997</v>
      </c>
      <c r="F37" s="490">
        <v>0.1615</v>
      </c>
      <c r="G37" s="227">
        <v>11.67</v>
      </c>
      <c r="H37" s="228">
        <v>4.6025999999999998</v>
      </c>
      <c r="I37" s="219">
        <v>0.16700000000000001</v>
      </c>
      <c r="J37" s="219">
        <v>9.7949999999999999</v>
      </c>
      <c r="K37" s="219">
        <v>6.1185</v>
      </c>
      <c r="L37" s="471"/>
      <c r="M37" s="227"/>
      <c r="N37" s="619"/>
      <c r="O37" s="615"/>
      <c r="P37" s="564"/>
      <c r="Q37" s="565"/>
    </row>
    <row r="38" spans="1:17" s="191" customFormat="1" ht="26.25" customHeight="1" x14ac:dyDescent="0.2">
      <c r="A38" s="545" t="s">
        <v>136</v>
      </c>
      <c r="B38" s="230" t="s">
        <v>137</v>
      </c>
      <c r="C38" s="219">
        <v>2E-3</v>
      </c>
      <c r="D38" s="222">
        <v>0.30299999999999999</v>
      </c>
      <c r="E38" s="232"/>
      <c r="F38" s="490">
        <v>1.5E-3</v>
      </c>
      <c r="G38" s="227">
        <v>0.309</v>
      </c>
      <c r="H38" s="231"/>
      <c r="I38" s="219">
        <v>1.4E-3</v>
      </c>
      <c r="J38" s="219">
        <v>0.25445000000000001</v>
      </c>
      <c r="K38" s="232"/>
      <c r="L38" s="471"/>
      <c r="M38" s="227"/>
      <c r="N38" s="620"/>
      <c r="O38" s="615"/>
      <c r="P38" s="564"/>
      <c r="Q38" s="566"/>
    </row>
    <row r="39" spans="1:17" s="191" customFormat="1" ht="24" customHeight="1" thickBot="1" x14ac:dyDescent="0.25">
      <c r="A39" s="544" t="s">
        <v>69</v>
      </c>
      <c r="B39" s="233" t="s">
        <v>138</v>
      </c>
      <c r="C39" s="335">
        <v>0</v>
      </c>
      <c r="D39" s="236"/>
      <c r="E39" s="237"/>
      <c r="F39" s="491">
        <v>0</v>
      </c>
      <c r="G39" s="234"/>
      <c r="H39" s="235"/>
      <c r="I39" s="219">
        <v>0</v>
      </c>
      <c r="J39" s="236"/>
      <c r="K39" s="237"/>
      <c r="L39" s="471"/>
      <c r="M39" s="234"/>
      <c r="N39" s="621"/>
      <c r="O39" s="559"/>
      <c r="P39" s="569"/>
      <c r="Q39" s="570"/>
    </row>
    <row r="40" spans="1:17" s="191" customFormat="1" ht="20.100000000000001" customHeight="1" thickBot="1" x14ac:dyDescent="0.25">
      <c r="A40" s="706" t="s">
        <v>218</v>
      </c>
      <c r="B40" s="770"/>
      <c r="C40" s="207">
        <v>2.4949999999999997</v>
      </c>
      <c r="D40" s="208">
        <v>16.193999999999999</v>
      </c>
      <c r="E40" s="209">
        <v>6.7649999999999997</v>
      </c>
      <c r="F40" s="207">
        <v>2.6531000000000002</v>
      </c>
      <c r="G40" s="208">
        <v>11.978999999999999</v>
      </c>
      <c r="H40" s="209">
        <v>4.6025999999999998</v>
      </c>
      <c r="I40" s="207">
        <v>2.2597999999999994</v>
      </c>
      <c r="J40" s="207">
        <v>10.04945</v>
      </c>
      <c r="K40" s="207">
        <v>6.1185</v>
      </c>
      <c r="L40" s="515"/>
      <c r="M40" s="588"/>
      <c r="N40" s="516"/>
      <c r="O40" s="573"/>
      <c r="P40" s="208"/>
      <c r="Q40" s="590"/>
    </row>
    <row r="41" spans="1:17" s="243" customFormat="1" ht="15" customHeight="1" x14ac:dyDescent="0.2">
      <c r="A41" s="244"/>
      <c r="B41" s="244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</row>
    <row r="42" spans="1:17" s="243" customFormat="1" ht="15" customHeight="1" x14ac:dyDescent="0.2">
      <c r="A42" s="336"/>
      <c r="B42" s="244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824" t="s">
        <v>363</v>
      </c>
      <c r="O42" s="824"/>
      <c r="P42" s="824"/>
      <c r="Q42" s="824"/>
    </row>
    <row r="43" spans="1:17" s="243" customFormat="1" ht="15" customHeight="1" x14ac:dyDescent="0.2">
      <c r="A43" s="246"/>
      <c r="B43" s="240"/>
      <c r="C43" s="247"/>
      <c r="D43" s="247"/>
      <c r="E43" s="247"/>
      <c r="F43" s="247"/>
      <c r="G43" s="247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ht="20.25" customHeight="1" x14ac:dyDescent="0.2">
      <c r="A44" s="716" t="s">
        <v>349</v>
      </c>
      <c r="B44" s="716"/>
      <c r="C44" s="716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</row>
    <row r="45" spans="1:17" ht="20.25" customHeight="1" x14ac:dyDescent="0.3">
      <c r="A45" s="691" t="s">
        <v>221</v>
      </c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</row>
    <row r="46" spans="1:17" s="191" customFormat="1" ht="16.5" customHeight="1" thickBot="1" x14ac:dyDescent="0.25">
      <c r="A46" s="603"/>
      <c r="B46" s="212"/>
      <c r="C46" s="212"/>
      <c r="D46" s="212"/>
      <c r="E46" s="212"/>
      <c r="O46" s="337"/>
    </row>
    <row r="47" spans="1:17" s="191" customFormat="1" ht="56.25" customHeight="1" thickBot="1" x14ac:dyDescent="0.25">
      <c r="E47" s="717" t="s">
        <v>222</v>
      </c>
      <c r="F47" s="779"/>
      <c r="G47" s="359" t="s">
        <v>223</v>
      </c>
      <c r="H47" s="359" t="s">
        <v>224</v>
      </c>
      <c r="I47" s="359" t="s">
        <v>225</v>
      </c>
      <c r="J47" s="359" t="s">
        <v>226</v>
      </c>
      <c r="K47" s="338" t="s">
        <v>227</v>
      </c>
      <c r="O47" s="253"/>
      <c r="P47" s="253"/>
      <c r="Q47" s="212"/>
    </row>
    <row r="48" spans="1:17" s="191" customFormat="1" ht="27.95" customHeight="1" x14ac:dyDescent="0.2">
      <c r="E48" s="719" t="s">
        <v>228</v>
      </c>
      <c r="F48" s="720"/>
      <c r="G48" s="339">
        <v>3.0707039999999997</v>
      </c>
      <c r="H48" s="339">
        <v>80.657399999999996</v>
      </c>
      <c r="I48" s="339">
        <v>247.67500080959996</v>
      </c>
      <c r="J48" s="339">
        <v>604.45010000000002</v>
      </c>
      <c r="K48" s="340">
        <v>149.70717900686279</v>
      </c>
      <c r="O48" s="256"/>
      <c r="P48" s="256"/>
      <c r="Q48" s="212"/>
    </row>
    <row r="49" spans="1:31" s="191" customFormat="1" ht="27.95" customHeight="1" x14ac:dyDescent="0.2">
      <c r="E49" s="710" t="s">
        <v>229</v>
      </c>
      <c r="F49" s="711"/>
      <c r="G49" s="257">
        <v>3.060511</v>
      </c>
      <c r="H49" s="257">
        <v>84.477999999999994</v>
      </c>
      <c r="I49" s="257">
        <v>258.54584825799998</v>
      </c>
      <c r="J49" s="257">
        <v>611.73979999999995</v>
      </c>
      <c r="K49" s="288">
        <v>158.16278550417925</v>
      </c>
      <c r="O49" s="256"/>
      <c r="P49" s="256"/>
      <c r="Q49" s="212"/>
    </row>
    <row r="50" spans="1:31" s="191" customFormat="1" ht="27.95" customHeight="1" x14ac:dyDescent="0.2">
      <c r="E50" s="710" t="s">
        <v>230</v>
      </c>
      <c r="F50" s="711"/>
      <c r="G50" s="521">
        <v>3.2434020000000001</v>
      </c>
      <c r="H50" s="521">
        <v>79.448400000000007</v>
      </c>
      <c r="I50" s="521">
        <v>257.68309945680005</v>
      </c>
      <c r="J50" s="521">
        <v>596.173</v>
      </c>
      <c r="K50" s="521">
        <v>153.62370645245886</v>
      </c>
      <c r="O50" s="258"/>
      <c r="P50" s="258"/>
      <c r="Q50" s="212"/>
    </row>
    <row r="51" spans="1:31" s="191" customFormat="1" ht="27.95" customHeight="1" thickBot="1" x14ac:dyDescent="0.25">
      <c r="E51" s="712" t="s">
        <v>231</v>
      </c>
      <c r="F51" s="713"/>
      <c r="G51" s="622"/>
      <c r="H51" s="622"/>
      <c r="I51" s="622"/>
      <c r="J51" s="622"/>
      <c r="K51" s="623"/>
      <c r="O51" s="259"/>
      <c r="P51" s="259"/>
      <c r="Q51" s="212"/>
    </row>
    <row r="52" spans="1:31" s="191" customFormat="1" ht="27.95" customHeight="1" thickBot="1" x14ac:dyDescent="0.25">
      <c r="E52" s="689" t="s">
        <v>218</v>
      </c>
      <c r="F52" s="786"/>
      <c r="G52" s="419">
        <v>9.3746169999999989</v>
      </c>
      <c r="H52" s="604">
        <v>0</v>
      </c>
      <c r="I52" s="419">
        <v>763.90394852439999</v>
      </c>
      <c r="J52" s="604">
        <v>0</v>
      </c>
      <c r="K52" s="270">
        <v>461.4936709635009</v>
      </c>
      <c r="O52" s="261"/>
      <c r="P52" s="261"/>
      <c r="Q52" s="212"/>
    </row>
    <row r="53" spans="1:31" s="191" customFormat="1" ht="27.95" customHeight="1" x14ac:dyDescent="0.2">
      <c r="A53" s="327"/>
      <c r="B53" s="272"/>
      <c r="C53" s="272"/>
      <c r="D53" s="272"/>
      <c r="E53" s="272"/>
      <c r="F53" s="272"/>
      <c r="H53" s="261"/>
      <c r="K53" s="261"/>
      <c r="O53" s="261"/>
      <c r="P53" s="261"/>
      <c r="Q53" s="212"/>
    </row>
    <row r="54" spans="1:31" s="191" customFormat="1" ht="31.5" customHeight="1" x14ac:dyDescent="0.2">
      <c r="A54" s="731" t="s">
        <v>232</v>
      </c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</row>
    <row r="55" spans="1:31" s="191" customFormat="1" ht="31.5" customHeight="1" thickBot="1" x14ac:dyDescent="0.35">
      <c r="A55" s="715" t="s">
        <v>361</v>
      </c>
      <c r="B55" s="715"/>
      <c r="C55" s="715"/>
      <c r="D55" s="715"/>
      <c r="E55" s="715"/>
      <c r="F55" s="715"/>
      <c r="I55" s="715" t="s">
        <v>360</v>
      </c>
      <c r="J55" s="715"/>
      <c r="K55" s="715"/>
      <c r="L55" s="715"/>
      <c r="M55" s="715"/>
      <c r="N55" s="715"/>
      <c r="O55" s="715"/>
    </row>
    <row r="56" spans="1:31" s="191" customFormat="1" ht="54" customHeight="1" thickBot="1" x14ac:dyDescent="0.25">
      <c r="A56" s="341" t="s">
        <v>222</v>
      </c>
      <c r="B56" s="359" t="s">
        <v>233</v>
      </c>
      <c r="C56" s="359" t="s">
        <v>234</v>
      </c>
      <c r="D56" s="359" t="s">
        <v>235</v>
      </c>
      <c r="E56" s="359" t="s">
        <v>236</v>
      </c>
      <c r="F56" s="263" t="s">
        <v>237</v>
      </c>
      <c r="G56" s="212"/>
      <c r="H56" s="253"/>
      <c r="I56" s="708" t="s">
        <v>222</v>
      </c>
      <c r="J56" s="709"/>
      <c r="K56" s="250" t="s">
        <v>238</v>
      </c>
      <c r="L56" s="250" t="s">
        <v>234</v>
      </c>
      <c r="M56" s="250" t="s">
        <v>235</v>
      </c>
      <c r="N56" s="250" t="s">
        <v>236</v>
      </c>
      <c r="O56" s="263" t="s">
        <v>237</v>
      </c>
      <c r="P56" s="253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7.95" customHeight="1" x14ac:dyDescent="0.2">
      <c r="A57" s="342" t="s">
        <v>239</v>
      </c>
      <c r="B57" s="265">
        <v>0.84263600000000005</v>
      </c>
      <c r="C57" s="265">
        <v>1616.934</v>
      </c>
      <c r="D57" s="265">
        <v>1.3624867980240001</v>
      </c>
      <c r="E57" s="265">
        <v>604.45010000000002</v>
      </c>
      <c r="F57" s="343">
        <v>2.2540930972201014</v>
      </c>
      <c r="G57" s="212"/>
      <c r="H57" s="256"/>
      <c r="I57" s="780" t="s">
        <v>228</v>
      </c>
      <c r="J57" s="781"/>
      <c r="K57" s="265">
        <v>3.113051</v>
      </c>
      <c r="L57" s="265">
        <v>1768.9849999999999</v>
      </c>
      <c r="M57" s="265">
        <v>5.5069405232350004</v>
      </c>
      <c r="N57" s="265">
        <v>604.45010000000002</v>
      </c>
      <c r="O57" s="343">
        <v>9.1106619441952272</v>
      </c>
      <c r="P57" s="256"/>
      <c r="Q57" s="1"/>
      <c r="R57" s="1"/>
      <c r="S57" s="1"/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7.95" customHeight="1" x14ac:dyDescent="0.2">
      <c r="A58" s="287" t="s">
        <v>240</v>
      </c>
      <c r="B58" s="257">
        <v>0.57277100000000003</v>
      </c>
      <c r="C58" s="257">
        <v>1616.934</v>
      </c>
      <c r="D58" s="257">
        <v>0.92613290411399996</v>
      </c>
      <c r="E58" s="257">
        <v>611.73979999999995</v>
      </c>
      <c r="F58" s="288">
        <v>1.5139327277937451</v>
      </c>
      <c r="G58" s="212"/>
      <c r="H58" s="258"/>
      <c r="I58" s="782" t="s">
        <v>229</v>
      </c>
      <c r="J58" s="783"/>
      <c r="K58" s="257">
        <v>2.1244510000000001</v>
      </c>
      <c r="L58" s="257">
        <v>1768.9849999999999</v>
      </c>
      <c r="M58" s="257">
        <v>3.7581219522349998</v>
      </c>
      <c r="N58" s="257">
        <v>611.73979999999995</v>
      </c>
      <c r="O58" s="288">
        <v>6.1433340649652024</v>
      </c>
      <c r="P58" s="258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32.25" customHeight="1" x14ac:dyDescent="0.2">
      <c r="A59" s="287" t="s">
        <v>241</v>
      </c>
      <c r="B59" s="257">
        <v>0.46998200000000001</v>
      </c>
      <c r="C59" s="257">
        <v>1671.5509999999999</v>
      </c>
      <c r="D59" s="257">
        <v>0.78559888208199991</v>
      </c>
      <c r="E59" s="257">
        <v>596.173</v>
      </c>
      <c r="F59" s="257">
        <v>1.3177364323476575</v>
      </c>
      <c r="G59" s="212"/>
      <c r="H59" s="258"/>
      <c r="I59" s="782" t="s">
        <v>230</v>
      </c>
      <c r="J59" s="783"/>
      <c r="K59" s="257">
        <v>1.7078720000000001</v>
      </c>
      <c r="L59" s="257">
        <v>1809.72</v>
      </c>
      <c r="M59" s="257">
        <v>3.0907701158399998</v>
      </c>
      <c r="N59" s="257">
        <v>596.173</v>
      </c>
      <c r="O59" s="257">
        <v>5.1843510454851192</v>
      </c>
      <c r="P59" s="258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27.75" customHeight="1" thickBot="1" x14ac:dyDescent="0.25">
      <c r="A60" s="344" t="s">
        <v>242</v>
      </c>
      <c r="B60" s="595"/>
      <c r="C60" s="595"/>
      <c r="D60" s="595"/>
      <c r="E60" s="595"/>
      <c r="F60" s="624"/>
      <c r="G60" s="212"/>
      <c r="H60" s="259"/>
      <c r="I60" s="784" t="s">
        <v>231</v>
      </c>
      <c r="J60" s="785"/>
      <c r="K60" s="595"/>
      <c r="L60" s="595"/>
      <c r="M60" s="595"/>
      <c r="N60" s="595"/>
      <c r="O60" s="624"/>
      <c r="P60" s="259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35.25" customHeight="1" thickBot="1" x14ac:dyDescent="0.25">
      <c r="A61" s="290" t="s">
        <v>218</v>
      </c>
      <c r="B61" s="419">
        <v>1.885389</v>
      </c>
      <c r="C61" s="604">
        <v>0</v>
      </c>
      <c r="D61" s="419">
        <v>3.0742185842199996</v>
      </c>
      <c r="E61" s="604">
        <v>0</v>
      </c>
      <c r="F61" s="270">
        <v>5.0857622573615036</v>
      </c>
      <c r="G61" s="271"/>
      <c r="H61" s="256"/>
      <c r="I61" s="708" t="s">
        <v>218</v>
      </c>
      <c r="J61" s="709"/>
      <c r="K61" s="260">
        <v>6.9453740000000002</v>
      </c>
      <c r="L61" s="605">
        <v>0</v>
      </c>
      <c r="M61" s="260">
        <v>12.35583259131</v>
      </c>
      <c r="N61" s="605">
        <v>0</v>
      </c>
      <c r="O61" s="270">
        <v>20.438347054645547</v>
      </c>
      <c r="P61" s="256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6.1" customHeight="1" thickBot="1" x14ac:dyDescent="0.35">
      <c r="A62" s="597"/>
      <c r="B62" s="597"/>
      <c r="C62" s="597"/>
      <c r="D62" s="597"/>
      <c r="E62" s="715" t="s">
        <v>243</v>
      </c>
      <c r="F62" s="715"/>
      <c r="G62" s="715"/>
      <c r="H62" s="715"/>
      <c r="I62" s="715"/>
      <c r="J62" s="715"/>
      <c r="K62" s="715"/>
      <c r="L62" s="272"/>
      <c r="M62" s="272"/>
      <c r="N62" s="272"/>
      <c r="O62" s="256"/>
      <c r="P62" s="256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47.25" customHeight="1" thickBot="1" x14ac:dyDescent="0.25">
      <c r="E63" s="787" t="s">
        <v>222</v>
      </c>
      <c r="F63" s="788"/>
      <c r="G63" s="250" t="s">
        <v>238</v>
      </c>
      <c r="H63" s="250" t="s">
        <v>244</v>
      </c>
      <c r="I63" s="250" t="s">
        <v>235</v>
      </c>
      <c r="J63" s="250" t="s">
        <v>236</v>
      </c>
      <c r="K63" s="263" t="s">
        <v>237</v>
      </c>
      <c r="L63" s="256"/>
      <c r="M63" s="1"/>
      <c r="N63" s="256"/>
      <c r="O63" s="1"/>
      <c r="P63" s="256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30" customHeight="1" x14ac:dyDescent="0.2">
      <c r="E64" s="710" t="s">
        <v>228</v>
      </c>
      <c r="F64" s="711"/>
      <c r="G64" s="273">
        <v>4.9437530000000001</v>
      </c>
      <c r="H64" s="273">
        <v>8.9305000000000003</v>
      </c>
      <c r="I64" s="273">
        <v>26.686584443359543</v>
      </c>
      <c r="J64" s="273">
        <v>604.45010000000002</v>
      </c>
      <c r="K64" s="308">
        <v>44.150186166499999</v>
      </c>
      <c r="L64" s="256"/>
      <c r="M64" s="1"/>
      <c r="N64" s="256"/>
      <c r="O64" s="1"/>
      <c r="P64" s="256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6.1" customHeight="1" x14ac:dyDescent="0.2">
      <c r="E65" s="710" t="s">
        <v>229</v>
      </c>
      <c r="F65" s="711"/>
      <c r="G65" s="257">
        <v>3.5684900000000002</v>
      </c>
      <c r="H65" s="257">
        <v>9.0839999999999996</v>
      </c>
      <c r="I65" s="257">
        <v>19.830257168265771</v>
      </c>
      <c r="J65" s="257">
        <v>611.73979999999995</v>
      </c>
      <c r="K65" s="288">
        <v>32.416163160000004</v>
      </c>
      <c r="L65" s="256"/>
      <c r="M65" s="1"/>
      <c r="N65" s="256"/>
      <c r="O65" s="1"/>
      <c r="P65" s="256"/>
      <c r="Q65" s="1"/>
      <c r="R65" s="1"/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6.1" customHeight="1" x14ac:dyDescent="0.2">
      <c r="E66" s="710" t="s">
        <v>230</v>
      </c>
      <c r="F66" s="711"/>
      <c r="G66" s="257">
        <v>4.6209949999999997</v>
      </c>
      <c r="H66" s="257">
        <v>9.2789999999999999</v>
      </c>
      <c r="I66" s="257">
        <v>25.562832643360665</v>
      </c>
      <c r="J66" s="257">
        <v>596.173</v>
      </c>
      <c r="K66" s="257">
        <v>42.878212604999995</v>
      </c>
      <c r="L66" s="256"/>
      <c r="M66" s="1"/>
      <c r="N66" s="256"/>
      <c r="O66" s="1"/>
      <c r="P66" s="256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6.1" customHeight="1" thickBot="1" x14ac:dyDescent="0.25">
      <c r="E67" s="712" t="s">
        <v>231</v>
      </c>
      <c r="F67" s="713"/>
      <c r="G67" s="595"/>
      <c r="H67" s="595"/>
      <c r="I67" s="595"/>
      <c r="J67" s="595"/>
      <c r="K67" s="624"/>
      <c r="L67" s="256"/>
      <c r="M67" s="275" t="s">
        <v>164</v>
      </c>
      <c r="N67" s="256"/>
      <c r="O67" s="1"/>
      <c r="P67" s="256"/>
      <c r="Q67" s="1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25">
      <c r="E68" s="706" t="s">
        <v>218</v>
      </c>
      <c r="F68" s="723"/>
      <c r="G68" s="260">
        <v>13.133237999999999</v>
      </c>
      <c r="H68" s="605">
        <v>0</v>
      </c>
      <c r="I68" s="260">
        <v>72.079674254985974</v>
      </c>
      <c r="J68" s="605">
        <v>0</v>
      </c>
      <c r="K68" s="276">
        <v>119.4445619315</v>
      </c>
      <c r="L68" s="256"/>
      <c r="M68" s="1"/>
      <c r="N68" s="256"/>
      <c r="O68" s="1"/>
      <c r="P68" s="256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18.75" customHeight="1" x14ac:dyDescent="0.2">
      <c r="E69" s="625"/>
      <c r="F69" s="625"/>
      <c r="G69" s="272"/>
      <c r="H69" s="272"/>
      <c r="I69" s="272"/>
      <c r="J69" s="272"/>
      <c r="K69" s="272"/>
      <c r="L69" s="272"/>
      <c r="M69" s="272"/>
      <c r="N69" s="272"/>
      <c r="O69" s="256"/>
      <c r="P69" s="256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x14ac:dyDescent="0.2">
      <c r="A70" s="731" t="s">
        <v>245</v>
      </c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thickBot="1" x14ac:dyDescent="0.35">
      <c r="A71" s="715" t="s">
        <v>362</v>
      </c>
      <c r="B71" s="715"/>
      <c r="C71" s="715"/>
      <c r="D71" s="715"/>
      <c r="E71" s="715"/>
      <c r="F71" s="715"/>
      <c r="G71" s="597"/>
      <c r="I71" s="715" t="s">
        <v>246</v>
      </c>
      <c r="J71" s="715"/>
      <c r="K71" s="715"/>
      <c r="L71" s="715"/>
      <c r="M71" s="715"/>
      <c r="N71" s="715"/>
      <c r="O71" s="715"/>
      <c r="P71" s="256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43.5" customHeight="1" thickBot="1" x14ac:dyDescent="0.25">
      <c r="A72" s="345" t="s">
        <v>222</v>
      </c>
      <c r="B72" s="250" t="s">
        <v>247</v>
      </c>
      <c r="C72" s="250" t="s">
        <v>248</v>
      </c>
      <c r="D72" s="250" t="s">
        <v>235</v>
      </c>
      <c r="E72" s="250" t="s">
        <v>236</v>
      </c>
      <c r="F72" s="263" t="s">
        <v>237</v>
      </c>
      <c r="G72" s="519"/>
      <c r="I72" s="787" t="s">
        <v>222</v>
      </c>
      <c r="J72" s="788"/>
      <c r="K72" s="250" t="s">
        <v>247</v>
      </c>
      <c r="L72" s="250" t="s">
        <v>248</v>
      </c>
      <c r="M72" s="250" t="s">
        <v>235</v>
      </c>
      <c r="N72" s="250" t="s">
        <v>236</v>
      </c>
      <c r="O72" s="263" t="s">
        <v>237</v>
      </c>
      <c r="P72" s="256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x14ac:dyDescent="0.2">
      <c r="A73" s="287" t="s">
        <v>239</v>
      </c>
      <c r="B73" s="257">
        <v>2.6698010000000001</v>
      </c>
      <c r="C73" s="257">
        <v>281780.71000000002</v>
      </c>
      <c r="D73" s="257">
        <v>0.75229842133871017</v>
      </c>
      <c r="E73" s="257">
        <v>604.45010000000002</v>
      </c>
      <c r="F73" s="288">
        <v>1.2445997135887812</v>
      </c>
      <c r="G73" s="519"/>
      <c r="I73" s="710" t="s">
        <v>228</v>
      </c>
      <c r="J73" s="711"/>
      <c r="K73" s="273">
        <v>8.9454630000000002</v>
      </c>
      <c r="L73" s="273">
        <v>383371.85</v>
      </c>
      <c r="M73" s="273">
        <v>3.4294386994165498</v>
      </c>
      <c r="N73" s="273">
        <v>604.45010000000002</v>
      </c>
      <c r="O73" s="308">
        <v>5.6736506444726365</v>
      </c>
      <c r="P73" s="256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x14ac:dyDescent="0.2">
      <c r="A74" s="287" t="s">
        <v>240</v>
      </c>
      <c r="B74" s="257">
        <v>1.8165450000000001</v>
      </c>
      <c r="C74" s="257">
        <v>281780.71000000002</v>
      </c>
      <c r="D74" s="257">
        <v>0.5118673398469501</v>
      </c>
      <c r="E74" s="257">
        <v>611.73979999999995</v>
      </c>
      <c r="F74" s="288">
        <v>0.83674029358062063</v>
      </c>
      <c r="G74" s="519"/>
      <c r="I74" s="710" t="s">
        <v>229</v>
      </c>
      <c r="J74" s="711"/>
      <c r="K74" s="257">
        <v>6.196555</v>
      </c>
      <c r="L74" s="257">
        <v>383371.85</v>
      </c>
      <c r="M74" s="257">
        <v>2.3755847539767498</v>
      </c>
      <c r="N74" s="257">
        <v>611.73979999999995</v>
      </c>
      <c r="O74" s="288">
        <v>3.8833254824628867</v>
      </c>
      <c r="P74" s="256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26.1" customHeight="1" x14ac:dyDescent="0.2">
      <c r="A75" s="287" t="s">
        <v>241</v>
      </c>
      <c r="B75" s="257">
        <v>2.4137940000000002</v>
      </c>
      <c r="C75" s="257">
        <v>281780.71000000002</v>
      </c>
      <c r="D75" s="257">
        <v>0.68016058711374017</v>
      </c>
      <c r="E75" s="257">
        <v>596.173</v>
      </c>
      <c r="F75" s="257">
        <v>1.1408778779209057</v>
      </c>
      <c r="G75" s="519"/>
      <c r="I75" s="710" t="s">
        <v>230</v>
      </c>
      <c r="J75" s="711"/>
      <c r="K75" s="257">
        <v>8.3135890000000003</v>
      </c>
      <c r="L75" s="257">
        <v>383371.85</v>
      </c>
      <c r="M75" s="257">
        <v>3.1871959950696498</v>
      </c>
      <c r="N75" s="257">
        <v>596.173</v>
      </c>
      <c r="O75" s="257">
        <v>5.3460924850163449</v>
      </c>
      <c r="P75" s="256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26.1" customHeight="1" thickBot="1" x14ac:dyDescent="0.25">
      <c r="A76" s="344" t="s">
        <v>242</v>
      </c>
      <c r="B76" s="595"/>
      <c r="C76" s="595"/>
      <c r="D76" s="595"/>
      <c r="E76" s="595"/>
      <c r="F76" s="624"/>
      <c r="G76" s="519"/>
      <c r="I76" s="712" t="s">
        <v>231</v>
      </c>
      <c r="J76" s="713"/>
      <c r="K76" s="257"/>
      <c r="L76" s="257"/>
      <c r="M76" s="257"/>
      <c r="N76" s="257"/>
      <c r="O76" s="288"/>
      <c r="P76" s="256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32.25" customHeight="1" thickBot="1" x14ac:dyDescent="0.25">
      <c r="A77" s="290" t="s">
        <v>218</v>
      </c>
      <c r="B77" s="260">
        <v>6.9001400000000004</v>
      </c>
      <c r="C77" s="605">
        <v>0</v>
      </c>
      <c r="D77" s="260">
        <v>1.9443263482994004</v>
      </c>
      <c r="E77" s="605">
        <v>0</v>
      </c>
      <c r="F77" s="276">
        <v>3.2222178850903074</v>
      </c>
      <c r="G77" s="519"/>
      <c r="I77" s="706" t="s">
        <v>218</v>
      </c>
      <c r="J77" s="723"/>
      <c r="K77" s="260">
        <v>23.455607000000001</v>
      </c>
      <c r="L77" s="605">
        <v>0</v>
      </c>
      <c r="M77" s="260">
        <v>8.9922194484629507</v>
      </c>
      <c r="N77" s="605">
        <v>0</v>
      </c>
      <c r="O77" s="276">
        <v>14.90306861195187</v>
      </c>
      <c r="P77" s="256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26.1" customHeight="1" x14ac:dyDescent="0.3">
      <c r="A78" s="327"/>
      <c r="B78" s="272"/>
      <c r="C78" s="272"/>
      <c r="D78" s="272"/>
      <c r="E78" s="272"/>
      <c r="F78" s="272"/>
      <c r="G78" s="597"/>
      <c r="H78" s="597"/>
      <c r="I78" s="503"/>
      <c r="J78" s="503"/>
      <c r="K78" s="503"/>
      <c r="L78" s="272"/>
      <c r="M78" s="272"/>
      <c r="N78" s="272"/>
      <c r="O78" s="256"/>
      <c r="P78" s="256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26.1" customHeight="1" x14ac:dyDescent="0.3">
      <c r="A79" s="327"/>
      <c r="B79" s="272"/>
      <c r="C79" s="272"/>
      <c r="D79" s="272"/>
      <c r="E79" s="272"/>
      <c r="F79" s="272"/>
      <c r="G79" s="597"/>
      <c r="H79" s="597"/>
      <c r="I79" s="503"/>
      <c r="J79" s="503"/>
      <c r="K79" s="503"/>
      <c r="L79" s="272"/>
      <c r="M79" s="272"/>
      <c r="N79" s="824" t="s">
        <v>363</v>
      </c>
      <c r="O79" s="824"/>
      <c r="P79" s="824"/>
      <c r="Q79" s="824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26.1" customHeight="1" x14ac:dyDescent="0.2">
      <c r="A80" s="502"/>
      <c r="B80" s="731" t="s">
        <v>358</v>
      </c>
      <c r="C80" s="731"/>
      <c r="D80" s="731"/>
      <c r="E80" s="502"/>
      <c r="F80" s="502"/>
      <c r="G80" s="502"/>
      <c r="H80" s="502"/>
      <c r="I80" s="502"/>
      <c r="J80" s="502"/>
      <c r="K80" s="789" t="s">
        <v>334</v>
      </c>
      <c r="L80" s="789"/>
      <c r="M80" s="789"/>
      <c r="N80" s="789"/>
      <c r="O80" s="789"/>
      <c r="P80" s="789"/>
      <c r="Q80" s="502"/>
      <c r="R80" s="1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26.1" customHeight="1" thickBot="1" x14ac:dyDescent="0.35">
      <c r="A81" s="327"/>
      <c r="B81" s="793" t="s">
        <v>273</v>
      </c>
      <c r="C81" s="793"/>
      <c r="D81" s="793"/>
      <c r="E81" s="272"/>
      <c r="F81" s="272"/>
      <c r="G81" s="757"/>
      <c r="H81" s="757"/>
      <c r="I81" s="757"/>
      <c r="J81" s="503"/>
      <c r="K81" s="503"/>
      <c r="L81" s="724"/>
      <c r="M81" s="724"/>
      <c r="N81" s="724"/>
      <c r="O81" s="724"/>
      <c r="P81" s="256"/>
      <c r="Q81" s="1"/>
      <c r="R81" s="1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48" customHeight="1" thickBot="1" x14ac:dyDescent="0.35">
      <c r="A82" s="327"/>
      <c r="B82" s="708" t="s">
        <v>222</v>
      </c>
      <c r="C82" s="709"/>
      <c r="D82" s="359" t="s">
        <v>341</v>
      </c>
      <c r="E82" s="520" t="s">
        <v>339</v>
      </c>
      <c r="F82" s="721" t="s">
        <v>340</v>
      </c>
      <c r="G82" s="722"/>
      <c r="J82" s="503"/>
      <c r="K82" s="503"/>
      <c r="L82" s="727" t="s">
        <v>222</v>
      </c>
      <c r="M82" s="823"/>
      <c r="N82" s="546" t="s">
        <v>341</v>
      </c>
      <c r="O82" s="525" t="s">
        <v>339</v>
      </c>
      <c r="P82" s="766" t="s">
        <v>340</v>
      </c>
      <c r="Q82" s="767"/>
      <c r="R82" s="1"/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26.1" customHeight="1" thickBot="1" x14ac:dyDescent="0.35">
      <c r="A83" s="327"/>
      <c r="B83" s="719" t="s">
        <v>228</v>
      </c>
      <c r="C83" s="790"/>
      <c r="D83" s="522">
        <v>7.6893725655971821</v>
      </c>
      <c r="E83" s="504">
        <v>604.45010000000002</v>
      </c>
      <c r="F83" s="732">
        <v>4.6478420162124729</v>
      </c>
      <c r="G83" s="733"/>
      <c r="J83" s="503"/>
      <c r="K83" s="503"/>
      <c r="L83" s="729" t="s">
        <v>270</v>
      </c>
      <c r="M83" s="813"/>
      <c r="N83" s="522">
        <v>-10.035894779792409</v>
      </c>
      <c r="O83" s="504">
        <v>604.45010000000002</v>
      </c>
      <c r="P83" s="530"/>
      <c r="Q83" s="531">
        <v>-6.0661976032350005</v>
      </c>
      <c r="R83" s="1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26.1" customHeight="1" thickBot="1" x14ac:dyDescent="0.35">
      <c r="A84" s="327"/>
      <c r="B84" s="710" t="s">
        <v>275</v>
      </c>
      <c r="C84" s="791"/>
      <c r="D84" s="523">
        <v>0</v>
      </c>
      <c r="E84" s="504">
        <v>611.73979999999995</v>
      </c>
      <c r="F84" s="764">
        <v>0</v>
      </c>
      <c r="G84" s="765"/>
      <c r="J84" s="503"/>
      <c r="K84" s="503"/>
      <c r="L84" s="729" t="s">
        <v>271</v>
      </c>
      <c r="M84" s="813"/>
      <c r="N84" s="532">
        <v>-6.1433340649652024</v>
      </c>
      <c r="O84" s="505">
        <v>611.73979999999995</v>
      </c>
      <c r="P84" s="529"/>
      <c r="Q84" s="486">
        <v>-3.7581219522349998</v>
      </c>
      <c r="R84" s="1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26.1" customHeight="1" x14ac:dyDescent="0.3">
      <c r="A85" s="327"/>
      <c r="B85" s="710" t="s">
        <v>276</v>
      </c>
      <c r="C85" s="791"/>
      <c r="D85" s="523">
        <v>15.075809810000001</v>
      </c>
      <c r="E85" s="523">
        <v>596.173</v>
      </c>
      <c r="F85" s="764">
        <v>8.9877907618571307</v>
      </c>
      <c r="G85" s="765"/>
      <c r="J85" s="503"/>
      <c r="K85" s="503"/>
      <c r="L85" s="729" t="s">
        <v>241</v>
      </c>
      <c r="M85" s="813"/>
      <c r="N85" s="532">
        <v>-5.1843510454851192</v>
      </c>
      <c r="O85" s="532">
        <v>596.173</v>
      </c>
      <c r="P85" s="532"/>
      <c r="Q85" s="532">
        <v>-3.0907701158399998</v>
      </c>
      <c r="R85" s="1"/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26.1" customHeight="1" thickBot="1" x14ac:dyDescent="0.35">
      <c r="A86" s="327"/>
      <c r="B86" s="712" t="s">
        <v>277</v>
      </c>
      <c r="C86" s="792"/>
      <c r="D86" s="533"/>
      <c r="E86" s="534"/>
      <c r="F86" s="794"/>
      <c r="G86" s="795"/>
      <c r="J86" s="503"/>
      <c r="K86" s="503"/>
      <c r="L86" s="729" t="s">
        <v>272</v>
      </c>
      <c r="M86" s="813"/>
      <c r="N86" s="533"/>
      <c r="O86" s="534"/>
      <c r="P86" s="535"/>
      <c r="Q86" s="536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thickBot="1" x14ac:dyDescent="0.35">
      <c r="A87" s="327"/>
      <c r="B87" s="706" t="s">
        <v>218</v>
      </c>
      <c r="C87" s="723"/>
      <c r="D87" s="507"/>
      <c r="E87" s="507"/>
      <c r="F87" s="738">
        <v>13.635632778069603</v>
      </c>
      <c r="G87" s="739"/>
      <c r="J87" s="503"/>
      <c r="K87" s="503"/>
      <c r="L87" s="745" t="s">
        <v>218</v>
      </c>
      <c r="M87" s="827"/>
      <c r="N87" s="526"/>
      <c r="O87" s="527"/>
      <c r="P87" s="524"/>
      <c r="Q87" s="528">
        <v>-12.91508967131</v>
      </c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">
      <c r="A88" s="327"/>
      <c r="B88" s="272"/>
      <c r="C88" s="646" t="s">
        <v>357</v>
      </c>
      <c r="D88" s="272"/>
      <c r="E88" s="272"/>
      <c r="F88" s="272"/>
      <c r="G88" s="597"/>
      <c r="H88" s="597"/>
      <c r="I88" s="503"/>
      <c r="J88" s="503"/>
      <c r="K88" s="747" t="s">
        <v>359</v>
      </c>
      <c r="L88" s="747"/>
      <c r="M88" s="747"/>
      <c r="N88" s="747"/>
      <c r="O88" s="747"/>
      <c r="P88" s="747"/>
      <c r="Q88" s="747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">
      <c r="A89" s="716" t="s">
        <v>350</v>
      </c>
      <c r="B89" s="716"/>
      <c r="C89" s="716"/>
      <c r="D89" s="716"/>
      <c r="E89" s="716"/>
      <c r="F89" s="716"/>
      <c r="G89" s="716"/>
      <c r="H89" s="716"/>
      <c r="I89" s="716"/>
      <c r="J89" s="716"/>
      <c r="K89" s="716"/>
      <c r="L89" s="716"/>
      <c r="M89" s="716"/>
      <c r="N89" s="716"/>
      <c r="O89" s="716"/>
      <c r="P89" s="716"/>
      <c r="Q89" s="716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x14ac:dyDescent="0.3">
      <c r="A90" s="626"/>
      <c r="B90" s="626"/>
      <c r="C90" s="626"/>
      <c r="D90" s="626"/>
      <c r="E90" s="626"/>
      <c r="F90" s="626"/>
      <c r="G90" s="597"/>
      <c r="H90" s="597"/>
      <c r="I90" s="503"/>
      <c r="J90" s="503"/>
      <c r="K90" s="503"/>
      <c r="L90" s="272"/>
      <c r="M90" s="272"/>
      <c r="N90" s="272"/>
      <c r="O90" s="256"/>
      <c r="P90" s="256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26.1" customHeight="1" x14ac:dyDescent="0.2">
      <c r="A91" s="731" t="s">
        <v>249</v>
      </c>
      <c r="B91" s="731"/>
      <c r="C91" s="731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thickBot="1" x14ac:dyDescent="0.35">
      <c r="A92" s="603"/>
      <c r="B92" s="212"/>
      <c r="C92" s="212"/>
      <c r="D92" s="212"/>
      <c r="E92" s="212"/>
      <c r="G92" s="597"/>
      <c r="H92" s="597"/>
      <c r="I92" s="503"/>
      <c r="J92" s="503"/>
      <c r="K92" s="503"/>
      <c r="L92" s="272"/>
      <c r="M92" s="272"/>
      <c r="N92" s="272"/>
      <c r="O92" s="256"/>
      <c r="P92" s="256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65.25" customHeight="1" thickBot="1" x14ac:dyDescent="0.25">
      <c r="E93" s="708" t="s">
        <v>222</v>
      </c>
      <c r="F93" s="709"/>
      <c r="G93" s="250" t="s">
        <v>250</v>
      </c>
      <c r="H93" s="250" t="s">
        <v>251</v>
      </c>
      <c r="I93" s="250" t="s">
        <v>252</v>
      </c>
      <c r="J93" s="250" t="s">
        <v>253</v>
      </c>
      <c r="K93" s="251" t="s">
        <v>254</v>
      </c>
      <c r="L93" s="272"/>
      <c r="M93" s="272"/>
      <c r="N93" s="272"/>
      <c r="O93" s="256"/>
      <c r="P93" s="256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">
      <c r="E94" s="719" t="s">
        <v>228</v>
      </c>
      <c r="F94" s="720"/>
      <c r="G94" s="265">
        <v>3.4779210000000003</v>
      </c>
      <c r="H94" s="265">
        <v>79.453000000000003</v>
      </c>
      <c r="I94" s="265">
        <v>276.33125721300001</v>
      </c>
      <c r="J94" s="265">
        <v>602.01639999999998</v>
      </c>
      <c r="K94" s="343">
        <v>166.35594867484429</v>
      </c>
      <c r="L94" s="272"/>
      <c r="M94" s="272"/>
      <c r="N94" s="272"/>
      <c r="O94" s="256"/>
      <c r="P94" s="256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x14ac:dyDescent="0.2">
      <c r="E95" s="710" t="s">
        <v>229</v>
      </c>
      <c r="F95" s="711"/>
      <c r="G95" s="257">
        <v>2.1526329999999998</v>
      </c>
      <c r="H95" s="257">
        <v>79.487499999999997</v>
      </c>
      <c r="I95" s="257">
        <v>171.10741558749999</v>
      </c>
      <c r="J95" s="257">
        <v>608.02480000000003</v>
      </c>
      <c r="K95" s="288">
        <v>104.03755214110657</v>
      </c>
      <c r="L95" s="272"/>
      <c r="M95" s="272"/>
      <c r="N95" s="272"/>
      <c r="O95" s="256"/>
      <c r="P95" s="256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x14ac:dyDescent="0.2">
      <c r="E96" s="710" t="s">
        <v>230</v>
      </c>
      <c r="F96" s="711"/>
      <c r="G96" s="273">
        <v>1.8291010000000001</v>
      </c>
      <c r="H96" s="273">
        <v>78.437899999999999</v>
      </c>
      <c r="I96" s="273">
        <v>143.47084132790002</v>
      </c>
      <c r="J96" s="273">
        <v>596.81899999999996</v>
      </c>
      <c r="K96" s="273">
        <v>85.626124050475951</v>
      </c>
      <c r="L96" s="272"/>
      <c r="M96" s="346"/>
      <c r="N96" s="272"/>
      <c r="O96" s="256"/>
      <c r="P96" s="256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thickBot="1" x14ac:dyDescent="0.25">
      <c r="E97" s="712" t="s">
        <v>231</v>
      </c>
      <c r="F97" s="713"/>
      <c r="G97" s="595"/>
      <c r="H97" s="595"/>
      <c r="I97" s="595"/>
      <c r="J97" s="595"/>
      <c r="K97" s="627"/>
      <c r="L97" s="272"/>
      <c r="M97" s="272"/>
      <c r="N97" s="272"/>
      <c r="O97" s="256"/>
      <c r="P97" s="256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thickBot="1" x14ac:dyDescent="0.25">
      <c r="E98" s="706" t="s">
        <v>218</v>
      </c>
      <c r="F98" s="723"/>
      <c r="G98" s="260">
        <v>7.4596549999999997</v>
      </c>
      <c r="H98" s="605">
        <v>0</v>
      </c>
      <c r="I98" s="260">
        <v>590.90951412840002</v>
      </c>
      <c r="J98" s="605">
        <v>0</v>
      </c>
      <c r="K98" s="276">
        <v>356.0196248664268</v>
      </c>
      <c r="L98" s="272"/>
      <c r="M98" s="272"/>
      <c r="N98" s="272"/>
      <c r="O98" s="256"/>
      <c r="P98" s="256"/>
      <c r="Q98" s="1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x14ac:dyDescent="0.2"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56"/>
      <c r="P99" s="256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26.1" customHeight="1" x14ac:dyDescent="0.2"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56"/>
      <c r="P100" s="256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x14ac:dyDescent="0.2"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56"/>
      <c r="P101" s="256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x14ac:dyDescent="0.2">
      <c r="A102" s="731" t="s">
        <v>255</v>
      </c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15" customHeight="1" x14ac:dyDescent="0.3">
      <c r="A103" s="628"/>
      <c r="B103" s="628"/>
      <c r="C103" s="628"/>
      <c r="D103" s="628"/>
      <c r="E103" s="628"/>
      <c r="F103" s="628"/>
      <c r="G103" s="628"/>
      <c r="H103" s="628"/>
      <c r="I103" s="628"/>
      <c r="J103" s="628"/>
      <c r="K103" s="628"/>
      <c r="L103" s="628"/>
      <c r="M103" s="628"/>
      <c r="N103" s="628"/>
      <c r="O103" s="628"/>
      <c r="P103" s="628"/>
      <c r="Q103" s="628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35">
      <c r="A104" s="715" t="s">
        <v>361</v>
      </c>
      <c r="B104" s="715"/>
      <c r="C104" s="715"/>
      <c r="D104" s="715"/>
      <c r="E104" s="715"/>
      <c r="F104" s="715"/>
      <c r="G104" s="597"/>
      <c r="H104" s="597"/>
      <c r="I104" s="715" t="s">
        <v>256</v>
      </c>
      <c r="J104" s="715"/>
      <c r="K104" s="715"/>
      <c r="L104" s="715"/>
      <c r="M104" s="715"/>
      <c r="N104" s="715"/>
      <c r="O104" s="715"/>
      <c r="P104" s="256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39.75" customHeight="1" thickBot="1" x14ac:dyDescent="0.25">
      <c r="A105" s="341" t="s">
        <v>222</v>
      </c>
      <c r="B105" s="250" t="s">
        <v>257</v>
      </c>
      <c r="C105" s="250" t="s">
        <v>258</v>
      </c>
      <c r="D105" s="250" t="s">
        <v>259</v>
      </c>
      <c r="E105" s="250" t="s">
        <v>260</v>
      </c>
      <c r="F105" s="263" t="s">
        <v>261</v>
      </c>
      <c r="G105" s="519"/>
      <c r="H105" s="519"/>
      <c r="I105" s="708" t="s">
        <v>222</v>
      </c>
      <c r="J105" s="709"/>
      <c r="K105" s="250" t="s">
        <v>257</v>
      </c>
      <c r="L105" s="250" t="s">
        <v>262</v>
      </c>
      <c r="M105" s="250" t="s">
        <v>259</v>
      </c>
      <c r="N105" s="250" t="s">
        <v>260</v>
      </c>
      <c r="O105" s="263" t="s">
        <v>261</v>
      </c>
      <c r="P105" s="256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2">
      <c r="A106" s="342" t="s">
        <v>239</v>
      </c>
      <c r="B106" s="265">
        <v>2.2076300633484167</v>
      </c>
      <c r="C106" s="265">
        <v>1616.934</v>
      </c>
      <c r="D106" s="265">
        <v>3.5695921088502085</v>
      </c>
      <c r="E106" s="265">
        <v>604.45010000000002</v>
      </c>
      <c r="F106" s="343">
        <v>5.9055199243911263</v>
      </c>
      <c r="G106" s="519"/>
      <c r="H106" s="519"/>
      <c r="I106" s="719" t="s">
        <v>228</v>
      </c>
      <c r="J106" s="720"/>
      <c r="K106" s="265">
        <v>14.831275</v>
      </c>
      <c r="L106" s="265">
        <v>8.9305000000000003</v>
      </c>
      <c r="M106" s="265">
        <v>79.737494426777758</v>
      </c>
      <c r="N106" s="265">
        <v>602.01639999999998</v>
      </c>
      <c r="O106" s="343">
        <v>132.4507013875</v>
      </c>
      <c r="P106" s="256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2">
      <c r="A107" s="287" t="s">
        <v>240</v>
      </c>
      <c r="B107" s="257">
        <v>1.5006081855203623</v>
      </c>
      <c r="C107" s="257">
        <v>1616.934</v>
      </c>
      <c r="D107" s="257">
        <v>2.4263843958461817</v>
      </c>
      <c r="E107" s="257">
        <v>611.73979999999995</v>
      </c>
      <c r="F107" s="288">
        <v>3.9663667393329352</v>
      </c>
      <c r="G107" s="519"/>
      <c r="H107" s="519"/>
      <c r="I107" s="710" t="s">
        <v>229</v>
      </c>
      <c r="J107" s="711"/>
      <c r="K107" s="273">
        <v>10.70547</v>
      </c>
      <c r="L107" s="273">
        <v>9.0839999999999996</v>
      </c>
      <c r="M107" s="273">
        <v>59.129493366379108</v>
      </c>
      <c r="N107" s="273">
        <v>608.02480000000003</v>
      </c>
      <c r="O107" s="308">
        <v>97.248489480000003</v>
      </c>
      <c r="P107" s="256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">
      <c r="A108" s="287" t="s">
        <v>241</v>
      </c>
      <c r="B108" s="257">
        <v>1.2313103076923078</v>
      </c>
      <c r="C108" s="257">
        <v>1671.5509999999999</v>
      </c>
      <c r="D108" s="257">
        <v>2.0581979761333846</v>
      </c>
      <c r="E108" s="257">
        <v>596.173</v>
      </c>
      <c r="F108" s="257">
        <v>3.4523502005850393</v>
      </c>
      <c r="G108" s="519"/>
      <c r="H108" s="519"/>
      <c r="I108" s="710" t="s">
        <v>230</v>
      </c>
      <c r="J108" s="711"/>
      <c r="K108" s="273">
        <v>13.862984999999998</v>
      </c>
      <c r="L108" s="273">
        <v>9.2789999999999999</v>
      </c>
      <c r="M108" s="273">
        <v>76.771595906110477</v>
      </c>
      <c r="N108" s="273">
        <v>596.81899999999996</v>
      </c>
      <c r="O108" s="273">
        <v>128.63463781499999</v>
      </c>
      <c r="P108" s="256"/>
      <c r="Q108" s="1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26.1" customHeight="1" thickBot="1" x14ac:dyDescent="0.25">
      <c r="A109" s="344" t="s">
        <v>242</v>
      </c>
      <c r="B109" s="595"/>
      <c r="C109" s="595"/>
      <c r="D109" s="595"/>
      <c r="E109" s="595"/>
      <c r="F109" s="624"/>
      <c r="G109" s="519"/>
      <c r="H109" s="519"/>
      <c r="I109" s="712" t="s">
        <v>231</v>
      </c>
      <c r="J109" s="713"/>
      <c r="K109" s="629"/>
      <c r="L109" s="629"/>
      <c r="M109" s="629"/>
      <c r="N109" s="629"/>
      <c r="O109" s="627"/>
      <c r="P109" s="256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41.25" customHeight="1" thickBot="1" x14ac:dyDescent="0.25">
      <c r="A110" s="290" t="s">
        <v>218</v>
      </c>
      <c r="B110" s="260">
        <v>4.9395485565610873</v>
      </c>
      <c r="C110" s="605">
        <v>0</v>
      </c>
      <c r="D110" s="260">
        <v>8.0541744808297757</v>
      </c>
      <c r="E110" s="605">
        <v>0</v>
      </c>
      <c r="F110" s="276">
        <v>13.324236864309102</v>
      </c>
      <c r="G110" s="519"/>
      <c r="H110" s="519"/>
      <c r="I110" s="706" t="s">
        <v>218</v>
      </c>
      <c r="J110" s="723"/>
      <c r="K110" s="260">
        <v>39.399729999999998</v>
      </c>
      <c r="L110" s="605">
        <v>0</v>
      </c>
      <c r="M110" s="260">
        <v>215.63858369926731</v>
      </c>
      <c r="N110" s="605">
        <v>0</v>
      </c>
      <c r="O110" s="276">
        <v>358.33382868249998</v>
      </c>
      <c r="P110" s="256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x14ac:dyDescent="0.3">
      <c r="A111" s="608"/>
      <c r="B111" s="608"/>
      <c r="C111" s="608"/>
      <c r="D111" s="608"/>
      <c r="E111" s="608"/>
      <c r="F111" s="608"/>
      <c r="G111" s="597"/>
      <c r="H111" s="597"/>
      <c r="P111" s="256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x14ac:dyDescent="0.3">
      <c r="A112" s="503"/>
      <c r="B112" s="503"/>
      <c r="C112" s="503"/>
      <c r="D112" s="503"/>
      <c r="E112" s="503"/>
      <c r="F112" s="503"/>
      <c r="G112" s="597"/>
      <c r="H112" s="597"/>
      <c r="P112" s="256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">
      <c r="A113" s="503"/>
      <c r="B113" s="503"/>
      <c r="C113" s="503"/>
      <c r="D113" s="503"/>
      <c r="E113" s="503"/>
      <c r="F113" s="503"/>
      <c r="G113" s="597"/>
      <c r="H113" s="597"/>
      <c r="P113" s="256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x14ac:dyDescent="0.2">
      <c r="A114" s="731" t="s">
        <v>263</v>
      </c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17.25" customHeight="1" x14ac:dyDescent="0.2">
      <c r="A115" s="630"/>
      <c r="B115" s="630"/>
      <c r="C115" s="630"/>
      <c r="D115" s="630"/>
      <c r="E115" s="630"/>
      <c r="F115" s="630"/>
      <c r="G115" s="630"/>
      <c r="H115" s="630"/>
      <c r="I115" s="630"/>
      <c r="J115" s="630"/>
      <c r="K115" s="630"/>
      <c r="L115" s="630"/>
      <c r="M115" s="630"/>
      <c r="N115" s="630"/>
      <c r="O115" s="630"/>
      <c r="P115" s="630"/>
      <c r="Q115" s="630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thickBot="1" x14ac:dyDescent="0.35">
      <c r="A116" s="597"/>
      <c r="B116" s="597"/>
      <c r="C116" s="597"/>
      <c r="D116" s="597"/>
      <c r="E116" s="715" t="s">
        <v>264</v>
      </c>
      <c r="F116" s="715"/>
      <c r="G116" s="715"/>
      <c r="H116" s="715"/>
      <c r="I116" s="715"/>
      <c r="J116" s="715"/>
      <c r="K116" s="715"/>
      <c r="L116" s="272"/>
      <c r="M116" s="272"/>
      <c r="N116" s="272"/>
      <c r="O116" s="256"/>
      <c r="P116" s="256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51.75" customHeight="1" thickBot="1" x14ac:dyDescent="0.25">
      <c r="E117" s="708" t="s">
        <v>222</v>
      </c>
      <c r="F117" s="709"/>
      <c r="G117" s="250" t="s">
        <v>247</v>
      </c>
      <c r="H117" s="250" t="s">
        <v>248</v>
      </c>
      <c r="I117" s="250" t="s">
        <v>259</v>
      </c>
      <c r="J117" s="250" t="s">
        <v>260</v>
      </c>
      <c r="K117" s="263" t="s">
        <v>261</v>
      </c>
      <c r="L117" s="256"/>
      <c r="M117" s="1"/>
      <c r="N117" s="256"/>
      <c r="O117" s="1"/>
      <c r="P117" s="256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37.5" customHeight="1" x14ac:dyDescent="0.2">
      <c r="E118" s="719" t="s">
        <v>228</v>
      </c>
      <c r="F118" s="720"/>
      <c r="G118" s="265">
        <v>6.3517030000000005</v>
      </c>
      <c r="H118" s="265">
        <v>281780.71000000002</v>
      </c>
      <c r="I118" s="265">
        <v>1.7897873810491303</v>
      </c>
      <c r="J118" s="265">
        <v>602.01639999999998</v>
      </c>
      <c r="K118" s="343">
        <v>2.9729877475914783</v>
      </c>
      <c r="L118" s="256"/>
      <c r="M118" s="1"/>
      <c r="N118" s="256"/>
      <c r="O118" s="1"/>
      <c r="P118" s="256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">
      <c r="E119" s="710" t="s">
        <v>229</v>
      </c>
      <c r="F119" s="711"/>
      <c r="G119" s="257">
        <v>4.321726</v>
      </c>
      <c r="H119" s="257">
        <v>281780.71000000002</v>
      </c>
      <c r="I119" s="257">
        <v>1.2177790207054602</v>
      </c>
      <c r="J119" s="257">
        <v>608.02480000000003</v>
      </c>
      <c r="K119" s="288">
        <v>2.0028443259312123</v>
      </c>
      <c r="L119" s="256"/>
      <c r="M119" s="1"/>
      <c r="N119" s="256"/>
      <c r="O119" s="1"/>
      <c r="P119" s="256"/>
      <c r="Q119" s="1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">
      <c r="E120" s="710" t="s">
        <v>230</v>
      </c>
      <c r="F120" s="711"/>
      <c r="G120" s="257">
        <v>5.7426380000000004</v>
      </c>
      <c r="H120" s="257">
        <v>281780.71000000002</v>
      </c>
      <c r="I120" s="257">
        <v>1.6181646129129801</v>
      </c>
      <c r="J120" s="257">
        <v>596.81899999999996</v>
      </c>
      <c r="K120" s="257">
        <v>2.7113155125975887</v>
      </c>
      <c r="L120" s="256"/>
      <c r="M120" s="1"/>
      <c r="N120" s="256"/>
      <c r="O120" s="1"/>
      <c r="P120" s="256"/>
      <c r="Q120" s="1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thickBot="1" x14ac:dyDescent="0.25">
      <c r="E121" s="712" t="s">
        <v>231</v>
      </c>
      <c r="F121" s="713"/>
      <c r="G121" s="595"/>
      <c r="H121" s="595"/>
      <c r="I121" s="595"/>
      <c r="J121" s="595"/>
      <c r="K121" s="624"/>
      <c r="L121" s="256"/>
      <c r="M121" s="1"/>
      <c r="N121" s="256"/>
      <c r="O121" s="1"/>
      <c r="P121" s="256"/>
      <c r="Q121" s="1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6.1" customHeight="1" thickBot="1" x14ac:dyDescent="0.25">
      <c r="E122" s="706" t="s">
        <v>218</v>
      </c>
      <c r="F122" s="723"/>
      <c r="G122" s="260">
        <v>16.416067000000002</v>
      </c>
      <c r="H122" s="605">
        <v>0</v>
      </c>
      <c r="I122" s="260">
        <v>4.6257310146675703</v>
      </c>
      <c r="J122" s="605">
        <v>0</v>
      </c>
      <c r="K122" s="276">
        <v>7.6871475861202789</v>
      </c>
      <c r="L122" s="256"/>
      <c r="M122" s="1"/>
      <c r="N122" s="256"/>
      <c r="O122" s="1"/>
      <c r="P122" s="256"/>
      <c r="Q122" s="1"/>
      <c r="R122" s="1"/>
      <c r="S122" s="1"/>
      <c r="T122" s="1"/>
      <c r="U122" s="1"/>
      <c r="V122" s="1"/>
      <c r="W122" s="2"/>
      <c r="X122" s="1"/>
      <c r="Y122" s="1"/>
      <c r="Z122" s="1"/>
      <c r="AA122" s="1"/>
      <c r="AB122" s="1"/>
      <c r="AC122" s="1"/>
      <c r="AD122" s="1"/>
      <c r="AE122" s="1"/>
    </row>
    <row r="123" spans="1:31" s="191" customFormat="1" ht="26.1" customHeight="1" x14ac:dyDescent="0.3">
      <c r="A123" s="597"/>
      <c r="B123" s="597"/>
      <c r="C123" s="597"/>
      <c r="D123" s="597"/>
      <c r="E123" s="597"/>
      <c r="F123" s="597"/>
      <c r="G123" s="597"/>
      <c r="H123" s="597"/>
      <c r="I123" s="503"/>
      <c r="J123" s="503"/>
      <c r="K123" s="503"/>
      <c r="L123" s="256"/>
      <c r="M123" s="824" t="s">
        <v>363</v>
      </c>
      <c r="N123" s="824"/>
      <c r="O123" s="824"/>
      <c r="P123" s="824"/>
      <c r="Q123" s="1"/>
      <c r="R123" s="1"/>
      <c r="S123" s="1"/>
      <c r="T123" s="1"/>
      <c r="U123" s="1"/>
      <c r="V123" s="1"/>
      <c r="W123" s="2"/>
      <c r="X123" s="1"/>
      <c r="Y123" s="1"/>
      <c r="Z123" s="1"/>
      <c r="AA123" s="1"/>
      <c r="AB123" s="1"/>
      <c r="AC123" s="1"/>
      <c r="AD123" s="1"/>
      <c r="AE123" s="1"/>
    </row>
    <row r="124" spans="1:31" s="191" customFormat="1" ht="26.1" customHeight="1" x14ac:dyDescent="0.3">
      <c r="A124" s="597"/>
      <c r="B124" s="597"/>
      <c r="C124" s="597"/>
      <c r="D124" s="597"/>
      <c r="E124" s="597"/>
      <c r="F124" s="597"/>
      <c r="G124" s="597"/>
      <c r="H124" s="597"/>
      <c r="I124" s="503"/>
      <c r="J124" s="503"/>
      <c r="K124" s="503"/>
      <c r="L124" s="272"/>
      <c r="M124" s="272"/>
      <c r="N124" s="272"/>
      <c r="O124" s="256"/>
      <c r="P124" s="256"/>
      <c r="Q124" s="1"/>
      <c r="R124" s="1"/>
      <c r="S124" s="1"/>
      <c r="T124" s="1"/>
      <c r="U124" s="1"/>
      <c r="V124" s="1"/>
      <c r="W124" s="2"/>
      <c r="X124" s="1"/>
      <c r="Y124" s="1"/>
      <c r="Z124" s="1"/>
      <c r="AA124" s="1"/>
      <c r="AB124" s="1"/>
      <c r="AC124" s="1"/>
      <c r="AD124" s="1"/>
      <c r="AE124" s="1"/>
    </row>
    <row r="125" spans="1:31" s="191" customFormat="1" ht="20.25" customHeight="1" x14ac:dyDescent="0.2">
      <c r="A125" s="716" t="s">
        <v>351</v>
      </c>
      <c r="B125" s="716"/>
      <c r="C125" s="716"/>
      <c r="D125" s="716"/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</row>
    <row r="126" spans="1:31" s="191" customFormat="1" ht="18" customHeight="1" x14ac:dyDescent="0.2">
      <c r="A126" s="820" t="s">
        <v>265</v>
      </c>
      <c r="B126" s="820"/>
      <c r="C126" s="820"/>
      <c r="D126" s="820"/>
      <c r="E126" s="820"/>
      <c r="F126" s="820"/>
      <c r="G126" s="820"/>
      <c r="H126" s="820"/>
      <c r="I126" s="820"/>
      <c r="J126" s="820"/>
      <c r="K126" s="820"/>
      <c r="L126" s="820"/>
      <c r="M126" s="820"/>
      <c r="N126" s="820"/>
      <c r="O126" s="820"/>
      <c r="P126" s="820"/>
      <c r="Q126" s="820"/>
    </row>
    <row r="127" spans="1:31" s="191" customFormat="1" ht="15.75" x14ac:dyDescent="0.2">
      <c r="A127" s="32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256"/>
      <c r="P127" s="256"/>
      <c r="Q127" s="212"/>
    </row>
    <row r="128" spans="1:31" s="191" customFormat="1" ht="15.75" x14ac:dyDescent="0.2">
      <c r="A128" s="32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256"/>
      <c r="P128" s="256"/>
      <c r="Q128" s="212"/>
    </row>
    <row r="129" spans="1:20" s="191" customFormat="1" ht="26.25" customHeight="1" x14ac:dyDescent="0.2">
      <c r="A129" s="731" t="s">
        <v>266</v>
      </c>
      <c r="B129" s="731"/>
      <c r="C129" s="731"/>
      <c r="D129" s="731"/>
      <c r="E129" s="731"/>
      <c r="F129" s="731"/>
      <c r="G129" s="731"/>
      <c r="H129" s="731"/>
      <c r="I129" s="731"/>
      <c r="J129" s="731"/>
      <c r="K129" s="731"/>
      <c r="L129" s="731"/>
      <c r="M129" s="731"/>
      <c r="N129" s="731"/>
      <c r="O129" s="731"/>
      <c r="P129" s="731"/>
      <c r="Q129" s="731"/>
    </row>
    <row r="130" spans="1:20" s="191" customFormat="1" ht="19.5" thickBot="1" x14ac:dyDescent="0.35">
      <c r="A130" s="757" t="s">
        <v>267</v>
      </c>
      <c r="B130" s="757"/>
      <c r="C130" s="757"/>
      <c r="D130" s="757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/>
      <c r="P130" s="757"/>
      <c r="Q130" s="757"/>
      <c r="R130" s="612"/>
    </row>
    <row r="131" spans="1:20" s="191" customFormat="1" ht="36" customHeight="1" thickBot="1" x14ac:dyDescent="0.25">
      <c r="B131" s="818" t="s">
        <v>222</v>
      </c>
      <c r="C131" s="819"/>
      <c r="D131" s="359" t="s">
        <v>191</v>
      </c>
      <c r="E131" s="359" t="s">
        <v>192</v>
      </c>
      <c r="F131" s="359" t="s">
        <v>132</v>
      </c>
      <c r="G131" s="359" t="s">
        <v>193</v>
      </c>
      <c r="H131" s="359" t="s">
        <v>135</v>
      </c>
      <c r="I131" s="359" t="s">
        <v>194</v>
      </c>
      <c r="J131" s="359" t="s">
        <v>131</v>
      </c>
      <c r="K131" s="359" t="s">
        <v>134</v>
      </c>
      <c r="L131" s="420" t="s">
        <v>106</v>
      </c>
      <c r="M131" s="425" t="s">
        <v>137</v>
      </c>
      <c r="N131" s="423" t="s">
        <v>268</v>
      </c>
      <c r="O131" s="295" t="s">
        <v>269</v>
      </c>
    </row>
    <row r="132" spans="1:20" s="191" customFormat="1" ht="26.1" customHeight="1" x14ac:dyDescent="0.2">
      <c r="B132" s="814" t="s">
        <v>270</v>
      </c>
      <c r="C132" s="815"/>
      <c r="D132" s="348">
        <v>43.33</v>
      </c>
      <c r="E132" s="348">
        <v>12.648</v>
      </c>
      <c r="F132" s="348">
        <v>0.50600000000000001</v>
      </c>
      <c r="G132" s="348">
        <v>1.9758</v>
      </c>
      <c r="H132" s="348">
        <v>2.85737825</v>
      </c>
      <c r="I132" s="348">
        <v>0.66732499999999995</v>
      </c>
      <c r="J132" s="348">
        <v>0</v>
      </c>
      <c r="K132" s="348">
        <v>0.17386199999999999</v>
      </c>
      <c r="L132" s="421">
        <v>0</v>
      </c>
      <c r="M132" s="426">
        <v>-0.89900000000000002</v>
      </c>
      <c r="N132" s="424">
        <v>61.259365249999995</v>
      </c>
      <c r="O132" s="427">
        <v>37.028229451299026</v>
      </c>
    </row>
    <row r="133" spans="1:20" s="191" customFormat="1" ht="26.1" customHeight="1" x14ac:dyDescent="0.2">
      <c r="B133" s="814" t="s">
        <v>271</v>
      </c>
      <c r="C133" s="815"/>
      <c r="D133" s="487">
        <v>31.947500000000002</v>
      </c>
      <c r="E133" s="487">
        <v>11.4</v>
      </c>
      <c r="F133" s="487">
        <v>0.4797285</v>
      </c>
      <c r="G133" s="487">
        <v>2.283461</v>
      </c>
      <c r="H133" s="487">
        <v>3.5626250000000002</v>
      </c>
      <c r="I133" s="487">
        <v>0.54983099999999996</v>
      </c>
      <c r="J133" s="487">
        <v>3</v>
      </c>
      <c r="K133" s="487">
        <v>1.0215780000000001</v>
      </c>
      <c r="L133" s="488">
        <v>1.3460319999999999</v>
      </c>
      <c r="M133" s="426">
        <v>-0.40695903999999999</v>
      </c>
      <c r="N133" s="424">
        <v>55.183796460000003</v>
      </c>
      <c r="O133" s="489">
        <v>33.758124609681111</v>
      </c>
    </row>
    <row r="134" spans="1:20" s="191" customFormat="1" ht="26.1" customHeight="1" x14ac:dyDescent="0.2">
      <c r="B134" s="814" t="s">
        <v>241</v>
      </c>
      <c r="C134" s="815"/>
      <c r="D134" s="487">
        <v>38.908261960000004</v>
      </c>
      <c r="E134" s="487">
        <v>12.33121291</v>
      </c>
      <c r="F134" s="487">
        <v>-0.76005505000000007</v>
      </c>
      <c r="G134" s="487">
        <v>1.7705</v>
      </c>
      <c r="H134" s="487">
        <v>7.9517499999999997</v>
      </c>
      <c r="I134" s="487">
        <v>0.497612</v>
      </c>
      <c r="J134" s="487">
        <v>0</v>
      </c>
      <c r="K134" s="487">
        <v>0.552512</v>
      </c>
      <c r="L134" s="487">
        <v>0.33571499999999999</v>
      </c>
      <c r="M134" s="487">
        <v>-0.49449584000000002</v>
      </c>
      <c r="N134" s="487">
        <v>61.093012979999997</v>
      </c>
      <c r="O134" s="487">
        <v>36.422004827325537</v>
      </c>
    </row>
    <row r="135" spans="1:20" s="191" customFormat="1" ht="26.1" customHeight="1" thickBot="1" x14ac:dyDescent="0.25">
      <c r="B135" s="814" t="s">
        <v>272</v>
      </c>
      <c r="C135" s="815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  <c r="N135" s="633"/>
      <c r="O135" s="633"/>
    </row>
    <row r="136" spans="1:20" s="191" customFormat="1" ht="35.25" customHeight="1" thickBot="1" x14ac:dyDescent="0.25">
      <c r="B136" s="816" t="s">
        <v>218</v>
      </c>
      <c r="C136" s="817"/>
      <c r="D136" s="360">
        <v>114.18576196000001</v>
      </c>
      <c r="E136" s="360">
        <v>36.37921291</v>
      </c>
      <c r="F136" s="360">
        <v>0.22567344999999994</v>
      </c>
      <c r="G136" s="360">
        <v>6.0297610000000006</v>
      </c>
      <c r="H136" s="360">
        <v>14.371753250000001</v>
      </c>
      <c r="I136" s="360">
        <v>1.7147679999999998</v>
      </c>
      <c r="J136" s="360">
        <v>3</v>
      </c>
      <c r="K136" s="360">
        <v>1.7479520000000002</v>
      </c>
      <c r="L136" s="422">
        <v>1.6817469999999999</v>
      </c>
      <c r="M136" s="422">
        <v>-1.8004548800000002</v>
      </c>
      <c r="N136" s="301">
        <v>177.53617469</v>
      </c>
      <c r="O136" s="302">
        <v>107.20835888830567</v>
      </c>
      <c r="T136" s="195"/>
    </row>
    <row r="137" spans="1:20" s="191" customFormat="1" ht="15.75" x14ac:dyDescent="0.2">
      <c r="A137" s="303"/>
      <c r="B137" s="212"/>
      <c r="C137" s="212"/>
      <c r="D137" s="212"/>
      <c r="E137" s="212"/>
    </row>
    <row r="138" spans="1:20" s="191" customFormat="1" ht="15.75" x14ac:dyDescent="0.2">
      <c r="A138" s="303"/>
      <c r="B138" s="212"/>
      <c r="C138" s="212"/>
      <c r="D138" s="212"/>
      <c r="E138" s="212"/>
    </row>
    <row r="139" spans="1:20" s="191" customFormat="1" ht="15.75" x14ac:dyDescent="0.2">
      <c r="A139" s="303"/>
      <c r="B139" s="212"/>
      <c r="C139" s="212"/>
      <c r="D139" s="212"/>
      <c r="E139" s="212"/>
    </row>
    <row r="140" spans="1:20" s="191" customFormat="1" ht="15.75" x14ac:dyDescent="0.2">
      <c r="A140" s="303"/>
      <c r="B140" s="212"/>
      <c r="C140" s="212"/>
      <c r="D140" s="212"/>
      <c r="E140" s="212"/>
    </row>
    <row r="141" spans="1:20" s="191" customFormat="1" ht="29.25" customHeight="1" x14ac:dyDescent="0.2">
      <c r="A141" s="742" t="s">
        <v>330</v>
      </c>
      <c r="B141" s="742"/>
      <c r="C141" s="742"/>
      <c r="D141" s="742"/>
      <c r="E141" s="498"/>
      <c r="F141" s="498"/>
      <c r="K141" s="498"/>
      <c r="L141" s="498"/>
      <c r="M141" s="742" t="s">
        <v>331</v>
      </c>
      <c r="N141" s="742"/>
      <c r="O141" s="742"/>
      <c r="P141" s="742"/>
    </row>
    <row r="142" spans="1:20" s="191" customFormat="1" ht="21" customHeight="1" thickBot="1" x14ac:dyDescent="0.25">
      <c r="A142" s="757" t="s">
        <v>273</v>
      </c>
      <c r="B142" s="757"/>
      <c r="C142" s="757"/>
      <c r="D142" s="757"/>
      <c r="E142" s="499"/>
      <c r="F142" s="499"/>
      <c r="K142" s="499"/>
      <c r="L142" s="499"/>
      <c r="M142" s="757" t="s">
        <v>273</v>
      </c>
      <c r="N142" s="757"/>
      <c r="O142" s="757"/>
      <c r="P142" s="757"/>
    </row>
    <row r="143" spans="1:20" s="191" customFormat="1" ht="30" customHeight="1" x14ac:dyDescent="0.2">
      <c r="B143" s="821" t="s">
        <v>222</v>
      </c>
      <c r="C143" s="822"/>
      <c r="D143" s="828" t="s">
        <v>274</v>
      </c>
      <c r="E143" s="829"/>
      <c r="M143" s="821" t="s">
        <v>222</v>
      </c>
      <c r="N143" s="822"/>
      <c r="O143" s="828" t="s">
        <v>274</v>
      </c>
      <c r="P143" s="829"/>
    </row>
    <row r="144" spans="1:20" s="191" customFormat="1" ht="30" customHeight="1" x14ac:dyDescent="0.2">
      <c r="B144" s="798" t="s">
        <v>270</v>
      </c>
      <c r="C144" s="799"/>
      <c r="D144" s="830">
        <v>21.27527453251566</v>
      </c>
      <c r="E144" s="831"/>
      <c r="M144" s="798" t="s">
        <v>270</v>
      </c>
      <c r="N144" s="799"/>
      <c r="O144" s="832">
        <v>7.8985135285000014</v>
      </c>
      <c r="P144" s="833"/>
    </row>
    <row r="145" spans="1:17" s="191" customFormat="1" ht="30" customHeight="1" x14ac:dyDescent="0.2">
      <c r="B145" s="798" t="s">
        <v>271</v>
      </c>
      <c r="C145" s="799"/>
      <c r="D145" s="830">
        <v>12.941956093144352</v>
      </c>
      <c r="E145" s="831"/>
      <c r="M145" s="798" t="s">
        <v>271</v>
      </c>
      <c r="N145" s="799"/>
      <c r="O145" s="832">
        <v>7.4589181309999999</v>
      </c>
      <c r="P145" s="833"/>
    </row>
    <row r="146" spans="1:17" s="191" customFormat="1" ht="30" customHeight="1" x14ac:dyDescent="0.2">
      <c r="B146" s="798" t="s">
        <v>241</v>
      </c>
      <c r="C146" s="799"/>
      <c r="D146" s="830">
        <v>8.6455972055477677</v>
      </c>
      <c r="E146" s="831"/>
      <c r="M146" s="798" t="s">
        <v>241</v>
      </c>
      <c r="N146" s="799"/>
      <c r="O146" s="832">
        <v>6.8063760350000004</v>
      </c>
      <c r="P146" s="833"/>
    </row>
    <row r="147" spans="1:17" s="191" customFormat="1" ht="30" customHeight="1" x14ac:dyDescent="0.2">
      <c r="B147" s="798" t="s">
        <v>272</v>
      </c>
      <c r="C147" s="799"/>
      <c r="D147" s="830"/>
      <c r="E147" s="831"/>
      <c r="M147" s="798" t="s">
        <v>272</v>
      </c>
      <c r="N147" s="799"/>
      <c r="O147" s="832"/>
      <c r="P147" s="833"/>
    </row>
    <row r="148" spans="1:17" s="191" customFormat="1" ht="30" customHeight="1" thickBot="1" x14ac:dyDescent="0.25">
      <c r="B148" s="825" t="s">
        <v>218</v>
      </c>
      <c r="C148" s="826"/>
      <c r="D148" s="811">
        <v>42.862827831207774</v>
      </c>
      <c r="E148" s="812"/>
      <c r="M148" s="825" t="s">
        <v>218</v>
      </c>
      <c r="N148" s="826"/>
      <c r="O148" s="811">
        <v>22.163807694500001</v>
      </c>
      <c r="P148" s="812"/>
    </row>
    <row r="149" spans="1:17" s="191" customFormat="1" ht="30" customHeight="1" x14ac:dyDescent="0.2">
      <c r="B149" s="212"/>
      <c r="H149" s="634"/>
    </row>
    <row r="150" spans="1:17" s="191" customFormat="1" ht="30" customHeight="1" x14ac:dyDescent="0.2">
      <c r="A150" s="716" t="s">
        <v>352</v>
      </c>
      <c r="B150" s="716"/>
      <c r="C150" s="716"/>
      <c r="D150" s="716"/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</row>
    <row r="151" spans="1:17" s="191" customFormat="1" ht="27" thickBot="1" x14ac:dyDescent="0.35">
      <c r="A151" s="303"/>
      <c r="B151" s="212"/>
      <c r="C151" s="212"/>
      <c r="D151" s="212"/>
      <c r="E151" s="212"/>
      <c r="F151" s="635"/>
      <c r="G151" s="804" t="s">
        <v>273</v>
      </c>
      <c r="H151" s="804"/>
      <c r="I151" s="804"/>
      <c r="J151" s="804"/>
      <c r="K151" s="499"/>
      <c r="L151" s="636"/>
      <c r="M151" s="636"/>
    </row>
    <row r="152" spans="1:17" s="191" customFormat="1" ht="20.25" customHeight="1" thickBot="1" x14ac:dyDescent="0.35">
      <c r="A152" s="612"/>
      <c r="B152" s="612"/>
      <c r="F152" s="636"/>
      <c r="G152" s="805" t="s">
        <v>222</v>
      </c>
      <c r="H152" s="806"/>
      <c r="I152" s="807" t="s">
        <v>274</v>
      </c>
      <c r="J152" s="808"/>
      <c r="K152" s="349"/>
      <c r="L152" s="637"/>
    </row>
    <row r="153" spans="1:17" s="191" customFormat="1" ht="20.25" customHeight="1" x14ac:dyDescent="0.3">
      <c r="A153" s="612"/>
      <c r="B153" s="612"/>
      <c r="F153" s="638"/>
      <c r="G153" s="798" t="s">
        <v>270</v>
      </c>
      <c r="H153" s="799"/>
      <c r="I153" s="809">
        <v>119.82455479289942</v>
      </c>
      <c r="J153" s="810"/>
      <c r="Q153" s="626"/>
    </row>
    <row r="154" spans="1:17" s="191" customFormat="1" ht="24.95" customHeight="1" x14ac:dyDescent="0.2">
      <c r="A154" s="639"/>
      <c r="B154" s="212"/>
      <c r="G154" s="798" t="s">
        <v>271</v>
      </c>
      <c r="H154" s="799"/>
      <c r="I154" s="800">
        <v>127.64762883655727</v>
      </c>
      <c r="J154" s="801"/>
    </row>
    <row r="155" spans="1:17" s="191" customFormat="1" ht="24.95" customHeight="1" x14ac:dyDescent="0.2">
      <c r="A155" s="311"/>
      <c r="B155" s="311"/>
      <c r="G155" s="798" t="s">
        <v>241</v>
      </c>
      <c r="H155" s="799"/>
      <c r="I155" s="800">
        <v>140.95330725406876</v>
      </c>
      <c r="J155" s="801"/>
    </row>
    <row r="156" spans="1:17" s="191" customFormat="1" ht="24.95" customHeight="1" thickBot="1" x14ac:dyDescent="0.45">
      <c r="A156" s="311"/>
      <c r="B156" s="311"/>
      <c r="G156" s="798" t="s">
        <v>272</v>
      </c>
      <c r="H156" s="799"/>
      <c r="I156" s="802"/>
      <c r="J156" s="803"/>
      <c r="L156" s="640"/>
    </row>
    <row r="157" spans="1:17" s="191" customFormat="1" ht="24.95" customHeight="1" thickBot="1" x14ac:dyDescent="0.35">
      <c r="A157" s="311"/>
      <c r="B157" s="311"/>
      <c r="F157" s="634"/>
      <c r="G157" s="706" t="s">
        <v>218</v>
      </c>
      <c r="H157" s="796"/>
      <c r="I157" s="797">
        <v>388.42549088352547</v>
      </c>
      <c r="J157" s="739"/>
      <c r="L157" s="636"/>
    </row>
    <row r="158" spans="1:17" s="191" customFormat="1" ht="24.95" customHeight="1" x14ac:dyDescent="0.2">
      <c r="A158" s="311"/>
      <c r="B158" s="311"/>
      <c r="H158" s="305"/>
      <c r="I158" s="310"/>
      <c r="N158" s="824" t="s">
        <v>363</v>
      </c>
      <c r="O158" s="824"/>
      <c r="P158" s="824"/>
      <c r="Q158" s="824"/>
    </row>
    <row r="159" spans="1:17" s="191" customFormat="1" ht="24.95" customHeight="1" x14ac:dyDescent="0.2">
      <c r="A159" s="311"/>
      <c r="B159" s="311"/>
      <c r="H159" s="305"/>
      <c r="I159" s="310"/>
    </row>
    <row r="160" spans="1:17" s="191" customFormat="1" ht="24" customHeight="1" x14ac:dyDescent="0.3">
      <c r="A160" s="244"/>
      <c r="B160" s="244"/>
      <c r="C160" s="272"/>
      <c r="D160" s="212"/>
      <c r="E160" s="212"/>
      <c r="F160" s="244"/>
      <c r="G160" s="244"/>
      <c r="H160" s="272"/>
      <c r="I160" s="310"/>
      <c r="J160" s="612"/>
      <c r="M160" s="612"/>
    </row>
    <row r="161" spans="3:14" x14ac:dyDescent="0.2">
      <c r="C161" s="1"/>
      <c r="D161" s="1"/>
      <c r="E161" s="1"/>
      <c r="H161" s="313"/>
      <c r="I161" s="313"/>
      <c r="J161" s="214"/>
      <c r="K161" s="191"/>
      <c r="L161" s="191"/>
      <c r="M161" s="214"/>
      <c r="N161" s="191"/>
    </row>
    <row r="162" spans="3:14" x14ac:dyDescent="0.2">
      <c r="C162" s="1"/>
      <c r="D162" s="1"/>
      <c r="E162" s="1"/>
      <c r="H162" s="313"/>
      <c r="I162" s="313"/>
      <c r="J162" s="191"/>
      <c r="K162" s="191"/>
      <c r="L162" s="191"/>
      <c r="M162" s="191"/>
      <c r="N162" s="191"/>
    </row>
    <row r="163" spans="3:14" ht="24.95" customHeight="1" x14ac:dyDescent="0.2">
      <c r="C163" s="1"/>
      <c r="D163" s="1"/>
      <c r="E163" s="1"/>
      <c r="H163" s="313"/>
      <c r="I163" s="313"/>
      <c r="J163" s="191"/>
      <c r="K163" s="191"/>
      <c r="L163" s="191"/>
      <c r="M163" s="191"/>
      <c r="N163" s="191"/>
    </row>
    <row r="164" spans="3:14" ht="24.95" customHeight="1" x14ac:dyDescent="0.2">
      <c r="C164" s="1"/>
      <c r="D164" s="1"/>
      <c r="E164" s="1"/>
      <c r="H164" s="313"/>
      <c r="I164" s="313"/>
    </row>
    <row r="165" spans="3:14" ht="24.95" customHeight="1" x14ac:dyDescent="0.2">
      <c r="C165" s="1"/>
      <c r="D165" s="1"/>
      <c r="E165" s="1"/>
    </row>
    <row r="166" spans="3:14" ht="24.95" customHeight="1" x14ac:dyDescent="0.2">
      <c r="C166" s="1"/>
      <c r="D166" s="1"/>
      <c r="E166" s="1"/>
    </row>
    <row r="167" spans="3:14" ht="24.95" customHeight="1" x14ac:dyDescent="0.2">
      <c r="C167" s="1"/>
      <c r="D167" s="1"/>
      <c r="E167" s="1"/>
    </row>
    <row r="168" spans="3:14" ht="24.95" customHeight="1" x14ac:dyDescent="0.2">
      <c r="C168" s="1"/>
      <c r="D168" s="1"/>
      <c r="E168" s="1"/>
    </row>
  </sheetData>
  <mergeCells count="165">
    <mergeCell ref="N158:Q158"/>
    <mergeCell ref="M123:P123"/>
    <mergeCell ref="N79:Q79"/>
    <mergeCell ref="N42:Q42"/>
    <mergeCell ref="B147:C147"/>
    <mergeCell ref="M147:N147"/>
    <mergeCell ref="L86:M86"/>
    <mergeCell ref="B148:C148"/>
    <mergeCell ref="M148:N148"/>
    <mergeCell ref="L87:M87"/>
    <mergeCell ref="B143:C143"/>
    <mergeCell ref="D143:E143"/>
    <mergeCell ref="O143:P143"/>
    <mergeCell ref="D144:E144"/>
    <mergeCell ref="D145:E145"/>
    <mergeCell ref="D146:E146"/>
    <mergeCell ref="D147:E147"/>
    <mergeCell ref="D148:E148"/>
    <mergeCell ref="O144:P144"/>
    <mergeCell ref="O145:P145"/>
    <mergeCell ref="O146:P146"/>
    <mergeCell ref="O147:P147"/>
    <mergeCell ref="L83:M83"/>
    <mergeCell ref="B145:C145"/>
    <mergeCell ref="M143:N143"/>
    <mergeCell ref="L82:M82"/>
    <mergeCell ref="B144:C144"/>
    <mergeCell ref="M145:N145"/>
    <mergeCell ref="L84:M84"/>
    <mergeCell ref="E120:F120"/>
    <mergeCell ref="E121:F121"/>
    <mergeCell ref="E122:F122"/>
    <mergeCell ref="A125:Q125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A89:Q89"/>
    <mergeCell ref="A91:Q91"/>
    <mergeCell ref="O148:P148"/>
    <mergeCell ref="A141:D141"/>
    <mergeCell ref="M141:P141"/>
    <mergeCell ref="A142:D142"/>
    <mergeCell ref="M142:P142"/>
    <mergeCell ref="B146:C146"/>
    <mergeCell ref="M146:N146"/>
    <mergeCell ref="L85:M85"/>
    <mergeCell ref="M144:N144"/>
    <mergeCell ref="B135:C135"/>
    <mergeCell ref="B136:C136"/>
    <mergeCell ref="A129:Q129"/>
    <mergeCell ref="A130:Q130"/>
    <mergeCell ref="B131:C131"/>
    <mergeCell ref="B132:C132"/>
    <mergeCell ref="B133:C133"/>
    <mergeCell ref="B134:C134"/>
    <mergeCell ref="E119:F119"/>
    <mergeCell ref="A126:Q126"/>
    <mergeCell ref="I109:J109"/>
    <mergeCell ref="I110:J110"/>
    <mergeCell ref="A114:Q114"/>
    <mergeCell ref="E116:K116"/>
    <mergeCell ref="E117:F117"/>
    <mergeCell ref="G157:H157"/>
    <mergeCell ref="I157:J157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E93:F93"/>
    <mergeCell ref="B83:C83"/>
    <mergeCell ref="B84:C84"/>
    <mergeCell ref="B85:C85"/>
    <mergeCell ref="B86:C86"/>
    <mergeCell ref="B87:C87"/>
    <mergeCell ref="B81:D81"/>
    <mergeCell ref="L81:O81"/>
    <mergeCell ref="F83:G83"/>
    <mergeCell ref="F84:G84"/>
    <mergeCell ref="F86:G86"/>
    <mergeCell ref="F87:G87"/>
    <mergeCell ref="F85:G85"/>
    <mergeCell ref="K88:Q88"/>
    <mergeCell ref="A70:Q70"/>
    <mergeCell ref="A71:F71"/>
    <mergeCell ref="I71:O71"/>
    <mergeCell ref="I72:J72"/>
    <mergeCell ref="I73:J73"/>
    <mergeCell ref="I74:J74"/>
    <mergeCell ref="G81:I81"/>
    <mergeCell ref="B82:C82"/>
    <mergeCell ref="E63:F63"/>
    <mergeCell ref="E64:F64"/>
    <mergeCell ref="E65:F65"/>
    <mergeCell ref="E66:F66"/>
    <mergeCell ref="E67:F67"/>
    <mergeCell ref="E68:F68"/>
    <mergeCell ref="F82:G82"/>
    <mergeCell ref="P82:Q82"/>
    <mergeCell ref="I75:J75"/>
    <mergeCell ref="I76:J76"/>
    <mergeCell ref="I77:J77"/>
    <mergeCell ref="B80:D80"/>
    <mergeCell ref="K80:P80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44:Q44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43" orientation="landscape" r:id="rId1"/>
  <headerFooter>
    <oddHeader>&amp;LSNH/DFI/DCO/DPR/DFI-A/DPO-DDC/25</oddHeader>
    <oddFooter>&amp;R&amp;"Rockwell,Normal"&amp;8&amp;P</oddFooter>
  </headerFooter>
  <rowBreaks count="3" manualBreakCount="3">
    <brk id="43" max="16" man="1"/>
    <brk id="79" max="16" man="1"/>
    <brk id="12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C2:H47"/>
  <sheetViews>
    <sheetView workbookViewId="0">
      <selection activeCell="D5" sqref="D5:G5"/>
    </sheetView>
  </sheetViews>
  <sheetFormatPr baseColWidth="10" defaultRowHeight="14.25" x14ac:dyDescent="0.2"/>
  <cols>
    <col min="1" max="1" width="15.140625" style="363" customWidth="1"/>
    <col min="2" max="2" width="7.42578125" style="363" customWidth="1"/>
    <col min="3" max="3" width="58.85546875" style="363" customWidth="1"/>
    <col min="4" max="4" width="16.7109375" style="363" customWidth="1"/>
    <col min="5" max="8" width="15.7109375" style="363" customWidth="1"/>
    <col min="9" max="16384" width="11.42578125" style="363"/>
  </cols>
  <sheetData>
    <row r="2" spans="3:8" ht="20.25" x14ac:dyDescent="0.3">
      <c r="C2" s="834" t="s">
        <v>285</v>
      </c>
      <c r="D2" s="834"/>
      <c r="E2" s="834"/>
      <c r="F2" s="834"/>
      <c r="G2" s="834"/>
      <c r="H2" s="834"/>
    </row>
    <row r="3" spans="3:8" ht="12" customHeight="1" x14ac:dyDescent="0.3">
      <c r="C3" s="364"/>
      <c r="D3" s="364"/>
      <c r="E3" s="364"/>
      <c r="F3" s="364"/>
      <c r="G3" s="364"/>
      <c r="H3" s="364"/>
    </row>
    <row r="4" spans="3:8" ht="15" thickBot="1" x14ac:dyDescent="0.25">
      <c r="F4" s="365"/>
      <c r="G4" s="365"/>
      <c r="H4" s="365"/>
    </row>
    <row r="5" spans="3:8" ht="15.75" x14ac:dyDescent="0.25">
      <c r="C5" s="835"/>
      <c r="D5" s="837">
        <v>2021</v>
      </c>
      <c r="E5" s="838"/>
      <c r="F5" s="838"/>
      <c r="G5" s="839"/>
      <c r="H5" s="840" t="s">
        <v>1</v>
      </c>
    </row>
    <row r="6" spans="3:8" ht="15.75" thickBot="1" x14ac:dyDescent="0.25">
      <c r="C6" s="836"/>
      <c r="D6" s="366" t="s">
        <v>286</v>
      </c>
      <c r="E6" s="367" t="s">
        <v>287</v>
      </c>
      <c r="F6" s="367" t="s">
        <v>288</v>
      </c>
      <c r="G6" s="368" t="s">
        <v>289</v>
      </c>
      <c r="H6" s="841"/>
    </row>
    <row r="7" spans="3:8" ht="15" x14ac:dyDescent="0.25">
      <c r="C7" s="369" t="s">
        <v>290</v>
      </c>
      <c r="D7" s="432"/>
      <c r="E7" s="370"/>
      <c r="F7" s="370"/>
      <c r="G7" s="371"/>
      <c r="H7" s="428"/>
    </row>
    <row r="8" spans="3:8" ht="16.5" x14ac:dyDescent="0.3">
      <c r="C8" s="372" t="s">
        <v>291</v>
      </c>
      <c r="D8" s="433" t="e">
        <f>D9+D10</f>
        <v>#REF!</v>
      </c>
      <c r="E8" s="373" t="e">
        <f>E9+E10</f>
        <v>#REF!</v>
      </c>
      <c r="F8" s="373" t="e">
        <f>F9+F10</f>
        <v>#REF!</v>
      </c>
      <c r="G8" s="374" t="e">
        <f>G9+G10</f>
        <v>#REF!</v>
      </c>
      <c r="H8" s="429" t="e">
        <f>H9+H10</f>
        <v>#REF!</v>
      </c>
    </row>
    <row r="9" spans="3:8" x14ac:dyDescent="0.2">
      <c r="C9" s="375" t="s">
        <v>292</v>
      </c>
      <c r="D9" s="434" t="e">
        <f>#REF!</f>
        <v>#REF!</v>
      </c>
      <c r="E9" s="376" t="e">
        <f>#REF!</f>
        <v>#REF!</v>
      </c>
      <c r="F9" s="376" t="e">
        <f>#REF!</f>
        <v>#REF!</v>
      </c>
      <c r="G9" s="377" t="e">
        <f>#REF!</f>
        <v>#REF!</v>
      </c>
      <c r="H9" s="430" t="e">
        <f>SUM(D9:G9)</f>
        <v>#REF!</v>
      </c>
    </row>
    <row r="10" spans="3:8" x14ac:dyDescent="0.2">
      <c r="C10" s="378" t="s">
        <v>293</v>
      </c>
      <c r="D10" s="435" t="e">
        <f>#REF!</f>
        <v>#REF!</v>
      </c>
      <c r="E10" s="379" t="e">
        <f>#REF!</f>
        <v>#REF!</v>
      </c>
      <c r="F10" s="379" t="e">
        <f>#REF!</f>
        <v>#REF!</v>
      </c>
      <c r="G10" s="380" t="e">
        <f>#REF!</f>
        <v>#REF!</v>
      </c>
      <c r="H10" s="431" t="e">
        <f>SUM(D10:G10)</f>
        <v>#REF!</v>
      </c>
    </row>
    <row r="11" spans="3:8" ht="16.5" x14ac:dyDescent="0.3">
      <c r="C11" s="381" t="s">
        <v>294</v>
      </c>
      <c r="D11" s="433" t="e">
        <f>D12+D13</f>
        <v>#REF!</v>
      </c>
      <c r="E11" s="373" t="e">
        <f>E12+E13</f>
        <v>#REF!</v>
      </c>
      <c r="F11" s="373" t="e">
        <f>F12+F13</f>
        <v>#REF!</v>
      </c>
      <c r="G11" s="374" t="e">
        <f>G12+G13</f>
        <v>#REF!</v>
      </c>
      <c r="H11" s="429" t="e">
        <f>H12+H13</f>
        <v>#REF!</v>
      </c>
    </row>
    <row r="12" spans="3:8" x14ac:dyDescent="0.2">
      <c r="C12" s="375" t="s">
        <v>292</v>
      </c>
      <c r="D12" s="434" t="e">
        <f>#REF!</f>
        <v>#REF!</v>
      </c>
      <c r="E12" s="376" t="e">
        <f>#REF!</f>
        <v>#REF!</v>
      </c>
      <c r="F12" s="376" t="e">
        <f>#REF!</f>
        <v>#REF!</v>
      </c>
      <c r="G12" s="377" t="e">
        <f>#REF!</f>
        <v>#REF!</v>
      </c>
      <c r="H12" s="430" t="e">
        <f>SUM(D12:G12)</f>
        <v>#REF!</v>
      </c>
    </row>
    <row r="13" spans="3:8" x14ac:dyDescent="0.2">
      <c r="C13" s="378" t="s">
        <v>293</v>
      </c>
      <c r="D13" s="435" t="e">
        <f>#REF!</f>
        <v>#REF!</v>
      </c>
      <c r="E13" s="379" t="e">
        <f>#REF!</f>
        <v>#REF!</v>
      </c>
      <c r="F13" s="379" t="e">
        <f>#REF!</f>
        <v>#REF!</v>
      </c>
      <c r="G13" s="380" t="e">
        <f>#REF!</f>
        <v>#REF!</v>
      </c>
      <c r="H13" s="431" t="e">
        <f>SUM(D13:G13)</f>
        <v>#REF!</v>
      </c>
    </row>
    <row r="14" spans="3:8" ht="16.5" x14ac:dyDescent="0.3">
      <c r="C14" s="381" t="s">
        <v>295</v>
      </c>
      <c r="D14" s="433" t="e">
        <f>D15+D16</f>
        <v>#REF!</v>
      </c>
      <c r="E14" s="373" t="e">
        <f>E15+E16</f>
        <v>#REF!</v>
      </c>
      <c r="F14" s="373" t="e">
        <f>F15+F16</f>
        <v>#REF!</v>
      </c>
      <c r="G14" s="374" t="e">
        <f>G15+G16</f>
        <v>#REF!</v>
      </c>
      <c r="H14" s="429" t="e">
        <f>H15+H16</f>
        <v>#REF!</v>
      </c>
    </row>
    <row r="15" spans="3:8" x14ac:dyDescent="0.2">
      <c r="C15" s="375" t="s">
        <v>292</v>
      </c>
      <c r="D15" s="434" t="e">
        <f>#REF!</f>
        <v>#REF!</v>
      </c>
      <c r="E15" s="376" t="e">
        <f>#REF!</f>
        <v>#REF!</v>
      </c>
      <c r="F15" s="376" t="e">
        <f>#REF!</f>
        <v>#REF!</v>
      </c>
      <c r="G15" s="377" t="e">
        <f>#REF!</f>
        <v>#REF!</v>
      </c>
      <c r="H15" s="430" t="e">
        <f>SUM(D15:G15)</f>
        <v>#REF!</v>
      </c>
    </row>
    <row r="16" spans="3:8" x14ac:dyDescent="0.2">
      <c r="C16" s="378" t="s">
        <v>293</v>
      </c>
      <c r="D16" s="435">
        <v>0</v>
      </c>
      <c r="E16" s="379">
        <v>0</v>
      </c>
      <c r="F16" s="379">
        <v>0</v>
      </c>
      <c r="G16" s="380">
        <v>0</v>
      </c>
      <c r="H16" s="431">
        <f>SUM(D16:G16)</f>
        <v>0</v>
      </c>
    </row>
    <row r="17" spans="3:8" ht="16.5" x14ac:dyDescent="0.3">
      <c r="C17" s="381" t="s">
        <v>296</v>
      </c>
      <c r="D17" s="433" t="e">
        <f>D18+D19</f>
        <v>#REF!</v>
      </c>
      <c r="E17" s="373" t="e">
        <f>E18+E19</f>
        <v>#REF!</v>
      </c>
      <c r="F17" s="373" t="e">
        <f>F18+F19</f>
        <v>#REF!</v>
      </c>
      <c r="G17" s="374" t="e">
        <f>G18+G19</f>
        <v>#REF!</v>
      </c>
      <c r="H17" s="429" t="e">
        <f>H18+H19</f>
        <v>#REF!</v>
      </c>
    </row>
    <row r="18" spans="3:8" x14ac:dyDescent="0.2">
      <c r="C18" s="375" t="s">
        <v>292</v>
      </c>
      <c r="D18" s="434" t="e">
        <f>#REF!</f>
        <v>#REF!</v>
      </c>
      <c r="E18" s="376" t="e">
        <f>#REF!</f>
        <v>#REF!</v>
      </c>
      <c r="F18" s="376" t="e">
        <f>#REF!</f>
        <v>#REF!</v>
      </c>
      <c r="G18" s="377" t="e">
        <f>#REF!</f>
        <v>#REF!</v>
      </c>
      <c r="H18" s="430" t="e">
        <f>SUM(D18:G18)</f>
        <v>#REF!</v>
      </c>
    </row>
    <row r="19" spans="3:8" x14ac:dyDescent="0.2">
      <c r="C19" s="378" t="s">
        <v>293</v>
      </c>
      <c r="D19" s="435" t="e">
        <f>#REF!</f>
        <v>#REF!</v>
      </c>
      <c r="E19" s="379" t="e">
        <f>#REF!</f>
        <v>#REF!</v>
      </c>
      <c r="F19" s="379" t="e">
        <f>#REF!</f>
        <v>#REF!</v>
      </c>
      <c r="G19" s="380" t="e">
        <f>#REF!</f>
        <v>#REF!</v>
      </c>
      <c r="H19" s="431" t="e">
        <f>SUM(D19:G19)</f>
        <v>#REF!</v>
      </c>
    </row>
    <row r="20" spans="3:8" ht="16.5" x14ac:dyDescent="0.3">
      <c r="C20" s="381" t="s">
        <v>297</v>
      </c>
      <c r="D20" s="433" t="e">
        <f>D21+D22</f>
        <v>#REF!</v>
      </c>
      <c r="E20" s="373" t="e">
        <f>E21+E22</f>
        <v>#REF!</v>
      </c>
      <c r="F20" s="373" t="e">
        <f>F21+F22</f>
        <v>#REF!</v>
      </c>
      <c r="G20" s="374" t="e">
        <f>G21+G22</f>
        <v>#REF!</v>
      </c>
      <c r="H20" s="429" t="e">
        <f>H21+H22</f>
        <v>#REF!</v>
      </c>
    </row>
    <row r="21" spans="3:8" x14ac:dyDescent="0.2">
      <c r="C21" s="375" t="s">
        <v>292</v>
      </c>
      <c r="D21" s="434" t="e">
        <f>#REF!</f>
        <v>#REF!</v>
      </c>
      <c r="E21" s="376" t="e">
        <f>#REF!</f>
        <v>#REF!</v>
      </c>
      <c r="F21" s="376" t="e">
        <f>#REF!</f>
        <v>#REF!</v>
      </c>
      <c r="G21" s="377" t="e">
        <f>#REF!</f>
        <v>#REF!</v>
      </c>
      <c r="H21" s="430" t="e">
        <f>SUM(D21:G21)</f>
        <v>#REF!</v>
      </c>
    </row>
    <row r="22" spans="3:8" x14ac:dyDescent="0.2">
      <c r="C22" s="378" t="s">
        <v>293</v>
      </c>
      <c r="D22" s="435" t="e">
        <f>#REF!</f>
        <v>#REF!</v>
      </c>
      <c r="E22" s="379" t="e">
        <f>#REF!</f>
        <v>#REF!</v>
      </c>
      <c r="F22" s="379" t="e">
        <f>#REF!</f>
        <v>#REF!</v>
      </c>
      <c r="G22" s="380" t="e">
        <f>#REF!</f>
        <v>#REF!</v>
      </c>
      <c r="H22" s="431" t="e">
        <f>SUM(D22:G22)</f>
        <v>#REF!</v>
      </c>
    </row>
    <row r="23" spans="3:8" ht="16.5" x14ac:dyDescent="0.3">
      <c r="C23" s="372" t="s">
        <v>298</v>
      </c>
      <c r="D23" s="433" t="e">
        <f>D24+D25</f>
        <v>#REF!</v>
      </c>
      <c r="E23" s="373" t="e">
        <f>E24+E25</f>
        <v>#REF!</v>
      </c>
      <c r="F23" s="373" t="e">
        <f>F24+F25</f>
        <v>#REF!</v>
      </c>
      <c r="G23" s="374" t="e">
        <f>G24+G25</f>
        <v>#REF!</v>
      </c>
      <c r="H23" s="429" t="e">
        <f>H24+H25</f>
        <v>#REF!</v>
      </c>
    </row>
    <row r="24" spans="3:8" x14ac:dyDescent="0.2">
      <c r="C24" s="375" t="s">
        <v>292</v>
      </c>
      <c r="D24" s="434" t="e">
        <f>#REF!</f>
        <v>#REF!</v>
      </c>
      <c r="E24" s="376" t="e">
        <f>#REF!</f>
        <v>#REF!</v>
      </c>
      <c r="F24" s="376" t="e">
        <f>#REF!</f>
        <v>#REF!</v>
      </c>
      <c r="G24" s="377" t="e">
        <f>#REF!</f>
        <v>#REF!</v>
      </c>
      <c r="H24" s="430" t="e">
        <f>SUM(D24:G24)</f>
        <v>#REF!</v>
      </c>
    </row>
    <row r="25" spans="3:8" ht="15" thickBot="1" x14ac:dyDescent="0.25">
      <c r="C25" s="382" t="s">
        <v>293</v>
      </c>
      <c r="D25" s="436">
        <v>0</v>
      </c>
      <c r="E25" s="383">
        <v>0</v>
      </c>
      <c r="F25" s="383">
        <v>0</v>
      </c>
      <c r="G25" s="384">
        <v>0</v>
      </c>
      <c r="H25" s="431">
        <f>SUM(D25:G25)</f>
        <v>0</v>
      </c>
    </row>
    <row r="26" spans="3:8" ht="5.0999999999999996" customHeight="1" thickBot="1" x14ac:dyDescent="0.25">
      <c r="C26" s="385"/>
      <c r="D26" s="386"/>
      <c r="E26" s="387"/>
      <c r="F26" s="387"/>
      <c r="G26" s="388"/>
      <c r="H26" s="389"/>
    </row>
    <row r="27" spans="3:8" ht="16.5" thickBot="1" x14ac:dyDescent="0.3">
      <c r="C27" s="390" t="s">
        <v>299</v>
      </c>
      <c r="D27" s="391">
        <v>0.15589565207824901</v>
      </c>
      <c r="E27" s="392">
        <v>0.88275869795818529</v>
      </c>
      <c r="F27" s="392">
        <v>2</v>
      </c>
      <c r="G27" s="393" t="e">
        <f>'ITIE 4e trim 2021'!B97</f>
        <v>#REF!</v>
      </c>
      <c r="H27" s="394" t="e">
        <f>SUM(D27:G27)</f>
        <v>#REF!</v>
      </c>
    </row>
    <row r="28" spans="3:8" ht="5.0999999999999996" customHeight="1" thickBot="1" x14ac:dyDescent="0.25">
      <c r="C28" s="385"/>
      <c r="D28" s="386"/>
      <c r="E28" s="387"/>
      <c r="F28" s="387"/>
      <c r="G28" s="388"/>
      <c r="H28" s="389"/>
    </row>
    <row r="29" spans="3:8" ht="15" x14ac:dyDescent="0.25">
      <c r="C29" s="395" t="s">
        <v>300</v>
      </c>
      <c r="D29" s="441"/>
      <c r="E29" s="396"/>
      <c r="F29" s="396"/>
      <c r="G29" s="397"/>
      <c r="H29" s="842"/>
    </row>
    <row r="30" spans="3:8" ht="15" customHeight="1" x14ac:dyDescent="0.2">
      <c r="C30" s="398" t="s">
        <v>301</v>
      </c>
      <c r="D30" s="442" t="e">
        <f>#REF!</f>
        <v>#REF!</v>
      </c>
      <c r="E30" s="399" t="e">
        <f>#REF!</f>
        <v>#REF!</v>
      </c>
      <c r="F30" s="399" t="e">
        <f>#REF!</f>
        <v>#REF!</v>
      </c>
      <c r="G30" s="400" t="e">
        <f>#REF!</f>
        <v>#REF!</v>
      </c>
      <c r="H30" s="843"/>
    </row>
    <row r="31" spans="3:8" ht="15" customHeight="1" x14ac:dyDescent="0.2">
      <c r="C31" s="398" t="s">
        <v>302</v>
      </c>
      <c r="D31" s="442" t="e">
        <f>#REF!</f>
        <v>#REF!</v>
      </c>
      <c r="E31" s="399" t="e">
        <f>#REF!</f>
        <v>#REF!</v>
      </c>
      <c r="F31" s="399" t="e">
        <f>#REF!</f>
        <v>#REF!</v>
      </c>
      <c r="G31" s="400" t="e">
        <f>#REF!</f>
        <v>#REF!</v>
      </c>
      <c r="H31" s="843"/>
    </row>
    <row r="32" spans="3:8" ht="15" customHeight="1" x14ac:dyDescent="0.2">
      <c r="C32" s="398" t="s">
        <v>303</v>
      </c>
      <c r="D32" s="442" t="e">
        <f>#REF!</f>
        <v>#REF!</v>
      </c>
      <c r="E32" s="399" t="e">
        <f>#REF!</f>
        <v>#REF!</v>
      </c>
      <c r="F32" s="399" t="e">
        <f>#REF!</f>
        <v>#REF!</v>
      </c>
      <c r="G32" s="400" t="e">
        <f>#REF!</f>
        <v>#REF!</v>
      </c>
      <c r="H32" s="843"/>
    </row>
    <row r="33" spans="3:8" ht="15" customHeight="1" x14ac:dyDescent="0.2">
      <c r="C33" s="398" t="s">
        <v>304</v>
      </c>
      <c r="D33" s="442" t="e">
        <f>#REF!</f>
        <v>#REF!</v>
      </c>
      <c r="E33" s="399" t="e">
        <f>#REF!</f>
        <v>#REF!</v>
      </c>
      <c r="F33" s="399" t="e">
        <f>#REF!</f>
        <v>#REF!</v>
      </c>
      <c r="G33" s="400" t="e">
        <f>#REF!</f>
        <v>#REF!</v>
      </c>
      <c r="H33" s="843"/>
    </row>
    <row r="34" spans="3:8" ht="15" customHeight="1" x14ac:dyDescent="0.2">
      <c r="C34" s="398" t="s">
        <v>305</v>
      </c>
      <c r="D34" s="442">
        <v>281780.71000000002</v>
      </c>
      <c r="E34" s="399">
        <v>281780.71000000002</v>
      </c>
      <c r="F34" s="399">
        <v>281780.71000000002</v>
      </c>
      <c r="G34" s="400">
        <v>281780.71000000002</v>
      </c>
      <c r="H34" s="843"/>
    </row>
    <row r="35" spans="3:8" ht="15.75" customHeight="1" thickBot="1" x14ac:dyDescent="0.25">
      <c r="C35" s="401" t="s">
        <v>306</v>
      </c>
      <c r="D35" s="443">
        <v>383371.85</v>
      </c>
      <c r="E35" s="402">
        <v>383371.85</v>
      </c>
      <c r="F35" s="402">
        <v>383371.85</v>
      </c>
      <c r="G35" s="403">
        <v>383371.85</v>
      </c>
      <c r="H35" s="843"/>
    </row>
    <row r="36" spans="3:8" ht="5.0999999999999996" customHeight="1" thickBot="1" x14ac:dyDescent="0.25">
      <c r="C36" s="385"/>
      <c r="D36" s="444"/>
      <c r="E36" s="387"/>
      <c r="F36" s="387"/>
      <c r="G36" s="388"/>
      <c r="H36" s="843"/>
    </row>
    <row r="37" spans="3:8" ht="15" x14ac:dyDescent="0.25">
      <c r="C37" s="395" t="s">
        <v>307</v>
      </c>
      <c r="D37" s="441"/>
      <c r="E37" s="396"/>
      <c r="F37" s="396"/>
      <c r="G37" s="397"/>
      <c r="H37" s="843"/>
    </row>
    <row r="38" spans="3:8" ht="15.75" customHeight="1" thickBot="1" x14ac:dyDescent="0.25">
      <c r="C38" s="404" t="s">
        <v>308</v>
      </c>
      <c r="D38" s="445" t="e">
        <f>#REF!</f>
        <v>#REF!</v>
      </c>
      <c r="E38" s="405" t="e">
        <f>#REF!</f>
        <v>#REF!</v>
      </c>
      <c r="F38" s="405" t="e">
        <f>#REF!</f>
        <v>#REF!</v>
      </c>
      <c r="G38" s="415" t="e">
        <f>#REF!</f>
        <v>#REF!</v>
      </c>
      <c r="H38" s="844"/>
    </row>
    <row r="39" spans="3:8" ht="5.0999999999999996" customHeight="1" thickBot="1" x14ac:dyDescent="0.25">
      <c r="C39" s="385"/>
      <c r="D39" s="444"/>
      <c r="E39" s="387"/>
      <c r="F39" s="387"/>
      <c r="G39" s="388"/>
      <c r="H39" s="389"/>
    </row>
    <row r="40" spans="3:8" ht="15.75" x14ac:dyDescent="0.25">
      <c r="C40" s="406" t="s">
        <v>309</v>
      </c>
      <c r="D40" s="440" t="e">
        <f>SUM(D41:D43)</f>
        <v>#REF!</v>
      </c>
      <c r="E40" s="407" t="e">
        <f>SUM(E41:E43)</f>
        <v>#REF!</v>
      </c>
      <c r="F40" s="407" t="e">
        <f>SUM(F41:F43)</f>
        <v>#REF!</v>
      </c>
      <c r="G40" s="408" t="e">
        <f>SUM(G41:G43)</f>
        <v>#REF!</v>
      </c>
      <c r="H40" s="437" t="e">
        <f>SUM(H41:H43)</f>
        <v>#REF!</v>
      </c>
    </row>
    <row r="41" spans="3:8" x14ac:dyDescent="0.2">
      <c r="C41" s="398" t="s">
        <v>310</v>
      </c>
      <c r="D41" s="434" t="e">
        <f>#REF!</f>
        <v>#REF!</v>
      </c>
      <c r="E41" s="376" t="e">
        <f>#REF!</f>
        <v>#REF!</v>
      </c>
      <c r="F41" s="376" t="e">
        <f>#REF!</f>
        <v>#REF!</v>
      </c>
      <c r="G41" s="377" t="e">
        <f>#REF!</f>
        <v>#REF!</v>
      </c>
      <c r="H41" s="438" t="e">
        <f>SUM(D41:G41)</f>
        <v>#REF!</v>
      </c>
    </row>
    <row r="42" spans="3:8" x14ac:dyDescent="0.2">
      <c r="C42" s="398" t="s">
        <v>311</v>
      </c>
      <c r="D42" s="434" t="e">
        <f>#REF!</f>
        <v>#REF!</v>
      </c>
      <c r="E42" s="376" t="e">
        <f>#REF!</f>
        <v>#REF!</v>
      </c>
      <c r="F42" s="376" t="e">
        <f>#REF!</f>
        <v>#REF!</v>
      </c>
      <c r="G42" s="377" t="e">
        <f>#REF!</f>
        <v>#REF!</v>
      </c>
      <c r="H42" s="438" t="e">
        <f>SUM(D42:G42)</f>
        <v>#REF!</v>
      </c>
    </row>
    <row r="43" spans="3:8" ht="15" thickBot="1" x14ac:dyDescent="0.25">
      <c r="C43" s="404" t="s">
        <v>312</v>
      </c>
      <c r="D43" s="436" t="e">
        <f>#REF!</f>
        <v>#REF!</v>
      </c>
      <c r="E43" s="383" t="e">
        <f>#REF!</f>
        <v>#REF!</v>
      </c>
      <c r="F43" s="383" t="e">
        <f>#REF!</f>
        <v>#REF!</v>
      </c>
      <c r="G43" s="384" t="e">
        <f>#REF!</f>
        <v>#REF!</v>
      </c>
      <c r="H43" s="439" t="e">
        <f>SUM(D43:G43)</f>
        <v>#REF!</v>
      </c>
    </row>
    <row r="44" spans="3:8" ht="5.0999999999999996" customHeight="1" thickBot="1" x14ac:dyDescent="0.25">
      <c r="C44" s="385"/>
      <c r="D44" s="444"/>
      <c r="E44" s="387"/>
      <c r="F44" s="387"/>
      <c r="G44" s="388"/>
      <c r="H44" s="389"/>
    </row>
    <row r="45" spans="3:8" ht="15.75" x14ac:dyDescent="0.25">
      <c r="C45" s="409" t="s">
        <v>313</v>
      </c>
      <c r="D45" s="446" t="e">
        <f>#REF!</f>
        <v>#REF!</v>
      </c>
      <c r="E45" s="410" t="e">
        <f>#REF!</f>
        <v>#REF!</v>
      </c>
      <c r="F45" s="410" t="e">
        <f>#REF!</f>
        <v>#REF!</v>
      </c>
      <c r="G45" s="411" t="e">
        <f>#REF!</f>
        <v>#REF!</v>
      </c>
      <c r="H45" s="412" t="e">
        <f>SUM(D45:G45)</f>
        <v>#REF!</v>
      </c>
    </row>
    <row r="46" spans="3:8" x14ac:dyDescent="0.2">
      <c r="C46" s="398" t="s">
        <v>314</v>
      </c>
      <c r="D46" s="447"/>
      <c r="E46" s="413"/>
      <c r="F46" s="413"/>
      <c r="G46" s="414"/>
      <c r="H46" s="414"/>
    </row>
    <row r="47" spans="3:8" ht="15" thickBot="1" x14ac:dyDescent="0.25">
      <c r="C47" s="404" t="s">
        <v>315</v>
      </c>
      <c r="D47" s="445"/>
      <c r="E47" s="405"/>
      <c r="F47" s="405"/>
      <c r="G47" s="415"/>
      <c r="H47" s="415"/>
    </row>
  </sheetData>
  <mergeCells count="5">
    <mergeCell ref="C2:H2"/>
    <mergeCell ref="C5:C6"/>
    <mergeCell ref="D5:G5"/>
    <mergeCell ref="H5:H6"/>
    <mergeCell ref="H29:H38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Autres engagements 1er trim</vt:lpstr>
      <vt:lpstr>ITIE 1er trim 2022</vt:lpstr>
      <vt:lpstr>Autres engagements 4e trim</vt:lpstr>
      <vt:lpstr>Autres engagements 3e trim</vt:lpstr>
      <vt:lpstr>Feuil1</vt:lpstr>
      <vt:lpstr>ITIE 4e trim 2021</vt:lpstr>
      <vt:lpstr>ITIE 3e trim 2021</vt:lpstr>
      <vt:lpstr>Français - 3e trim</vt:lpstr>
      <vt:lpstr>English - 3e trim</vt:lpstr>
      <vt:lpstr>Transmission CTS</vt:lpstr>
      <vt:lpstr>'Autres engagements 1er trim'!Zone_d_impression</vt:lpstr>
      <vt:lpstr>'Autres engagements 3e trim'!Zone_d_impression</vt:lpstr>
      <vt:lpstr>'Autres engagements 4e trim'!Zone_d_impression</vt:lpstr>
      <vt:lpstr>'English - 3e trim'!Zone_d_impression</vt:lpstr>
      <vt:lpstr>'Français - 3e trim'!Zone_d_impression</vt:lpstr>
      <vt:lpstr>'ITIE 1er trim 2022'!Zone_d_impression</vt:lpstr>
      <vt:lpstr>'ITIE 3e trim 2021'!Zone_d_impression</vt:lpstr>
      <vt:lpstr>'ITIE 4e trim 2021'!Zone_d_impression</vt:lpstr>
      <vt:lpstr>'Transmission CTS'!Zone_d_impression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0524</cp:lastModifiedBy>
  <cp:lastPrinted>2025-01-17T09:39:55Z</cp:lastPrinted>
  <dcterms:created xsi:type="dcterms:W3CDTF">2020-04-14T08:23:12Z</dcterms:created>
  <dcterms:modified xsi:type="dcterms:W3CDTF">2025-01-29T08:03:33Z</dcterms:modified>
</cp:coreProperties>
</file>