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3584" windowHeight="5772" tabRatio="758" firstSheet="5" activeTab="9"/>
  </bookViews>
  <sheets>
    <sheet name="Autres engagements 1er trim" sheetId="9" state="hidden" r:id="rId1"/>
    <sheet name="ITIE 1er trim 2022" sheetId="10" state="hidden" r:id="rId2"/>
    <sheet name="Autres engagements 4e trim" sheetId="19" state="hidden" r:id="rId3"/>
    <sheet name="Autres engagements 3e trim" sheetId="16" state="hidden" r:id="rId4"/>
    <sheet name="Feuil1" sheetId="18" state="hidden" r:id="rId5"/>
    <sheet name="ITIE 1er trim 2024" sheetId="14" r:id="rId6"/>
    <sheet name="ITIE 4e trim 2021" sheetId="20" state="hidden" r:id="rId7"/>
    <sheet name="ITIE 3e trim 2021" sheetId="17" state="hidden" r:id="rId8"/>
    <sheet name="Français - 1er trim" sheetId="11" r:id="rId9"/>
    <sheet name="English - 1e trim" sheetId="12" r:id="rId10"/>
    <sheet name="Transmission CTS" sheetId="15" state="hidden" r:id="rId11"/>
  </sheets>
  <externalReferences>
    <externalReference r:id="rId12"/>
  </externalReferences>
  <definedNames>
    <definedName name="_clo9697" localSheetId="0">#REF!,#REF!</definedName>
    <definedName name="_clo9697" localSheetId="3">#REF!,#REF!</definedName>
    <definedName name="_clo9697" localSheetId="2">#REF!,#REF!</definedName>
    <definedName name="_clo9697" localSheetId="1">#REF!,#REF!</definedName>
    <definedName name="_clo9697" localSheetId="5">#REF!,#REF!</definedName>
    <definedName name="_clo9697" localSheetId="7">#REF!,#REF!</definedName>
    <definedName name="_clo9697" localSheetId="6">#REF!,#REF!</definedName>
    <definedName name="_clo9697">#REF!,#REF!</definedName>
    <definedName name="zd_9500">[1]FMI970207!$AL$1:$BE$114,[1]FMI970207!$AL$115:$BE$203</definedName>
    <definedName name="_xlnm.Print_Area" localSheetId="0">'Autres engagements 1er trim'!$A$1:$G$36</definedName>
    <definedName name="_xlnm.Print_Area" localSheetId="3">'Autres engagements 3e trim'!$A$1:$G$36</definedName>
    <definedName name="_xlnm.Print_Area" localSheetId="2">'Autres engagements 4e trim'!$A$1:$G$36</definedName>
    <definedName name="_xlnm.Print_Area" localSheetId="9">'English - 1e trim'!$A$1:$Q$158</definedName>
    <definedName name="_xlnm.Print_Area" localSheetId="8">'Français - 1er trim'!$A$1:$Q$150</definedName>
    <definedName name="_xlnm.Print_Area" localSheetId="1">'ITIE 1er trim 2022'!$A$1:$E$99</definedName>
    <definedName name="_xlnm.Print_Area" localSheetId="5">'ITIE 1er trim 2024'!$A$1:$E$103</definedName>
    <definedName name="_xlnm.Print_Area" localSheetId="7">'ITIE 3e trim 2021'!$A$1:$E$99</definedName>
    <definedName name="_xlnm.Print_Area" localSheetId="6">'ITIE 4e trim 2021'!$A$1:$E$99</definedName>
    <definedName name="_xlnm.Print_Area" localSheetId="10">'Transmission CTS'!$C$2:$H$47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0" l="1"/>
  <c r="B84" i="10"/>
  <c r="G38" i="15" l="1"/>
  <c r="F38" i="15"/>
  <c r="E38" i="15"/>
  <c r="D38" i="15"/>
  <c r="G33" i="15"/>
  <c r="F33" i="15"/>
  <c r="E33" i="15"/>
  <c r="D33" i="15"/>
  <c r="G32" i="15"/>
  <c r="F32" i="15"/>
  <c r="E32" i="15"/>
  <c r="D32" i="15"/>
  <c r="G31" i="15"/>
  <c r="F31" i="15"/>
  <c r="E31" i="15"/>
  <c r="D31" i="15"/>
  <c r="G30" i="15"/>
  <c r="F30" i="15"/>
  <c r="E30" i="15"/>
  <c r="D30" i="15"/>
  <c r="H25" i="15"/>
  <c r="G24" i="15"/>
  <c r="F24" i="15"/>
  <c r="F23" i="15" s="1"/>
  <c r="E24" i="15"/>
  <c r="E23" i="15" s="1"/>
  <c r="D24" i="15"/>
  <c r="D23" i="15" s="1"/>
  <c r="H16" i="15"/>
  <c r="E15" i="15"/>
  <c r="E14" i="15" s="1"/>
  <c r="D15" i="15"/>
  <c r="D14" i="15" s="1"/>
  <c r="E13" i="15"/>
  <c r="D13" i="15"/>
  <c r="E12" i="15"/>
  <c r="D12" i="15"/>
  <c r="C88" i="17"/>
  <c r="B88" i="17"/>
  <c r="E86" i="17"/>
  <c r="D86" i="17"/>
  <c r="C86" i="17"/>
  <c r="B86" i="17"/>
  <c r="E84" i="17"/>
  <c r="C84" i="17"/>
  <c r="B84" i="17"/>
  <c r="D68" i="17"/>
  <c r="B68" i="17"/>
  <c r="A62" i="17"/>
  <c r="B54" i="17"/>
  <c r="B50" i="17"/>
  <c r="B46" i="17"/>
  <c r="D42" i="17"/>
  <c r="B42" i="17"/>
  <c r="D32" i="17"/>
  <c r="C32" i="17"/>
  <c r="E31" i="17"/>
  <c r="E34" i="17" s="1"/>
  <c r="D31" i="17"/>
  <c r="C31" i="17"/>
  <c r="C30" i="17"/>
  <c r="C29" i="17"/>
  <c r="C28" i="17"/>
  <c r="C27" i="17"/>
  <c r="C26" i="17"/>
  <c r="C25" i="17"/>
  <c r="C24" i="17"/>
  <c r="C23" i="17"/>
  <c r="D16" i="17"/>
  <c r="E15" i="17"/>
  <c r="E18" i="17" s="1"/>
  <c r="D15" i="17"/>
  <c r="C15" i="17"/>
  <c r="C14" i="17"/>
  <c r="C13" i="17"/>
  <c r="C12" i="17"/>
  <c r="C11" i="17"/>
  <c r="C10" i="17"/>
  <c r="C9" i="17"/>
  <c r="C8" i="17"/>
  <c r="C7" i="17"/>
  <c r="C88" i="20"/>
  <c r="B88" i="20"/>
  <c r="E86" i="20"/>
  <c r="D86" i="20"/>
  <c r="C86" i="20"/>
  <c r="B86" i="20"/>
  <c r="E84" i="20"/>
  <c r="C84" i="20"/>
  <c r="B84" i="20"/>
  <c r="D68" i="20"/>
  <c r="B68" i="20"/>
  <c r="A62" i="20"/>
  <c r="B54" i="20"/>
  <c r="B50" i="20"/>
  <c r="A50" i="20"/>
  <c r="B46" i="20"/>
  <c r="D42" i="20"/>
  <c r="B42" i="20"/>
  <c r="D32" i="20"/>
  <c r="C32" i="20"/>
  <c r="E31" i="20"/>
  <c r="D31" i="20"/>
  <c r="C31" i="20"/>
  <c r="C30" i="20"/>
  <c r="C29" i="20"/>
  <c r="C28" i="20"/>
  <c r="C27" i="20"/>
  <c r="C26" i="20"/>
  <c r="C25" i="20"/>
  <c r="C24" i="20"/>
  <c r="C23" i="20"/>
  <c r="D16" i="20"/>
  <c r="C16" i="20"/>
  <c r="E15" i="20"/>
  <c r="D15" i="20"/>
  <c r="C15" i="20"/>
  <c r="C14" i="20"/>
  <c r="C13" i="20"/>
  <c r="C12" i="20"/>
  <c r="C11" i="20"/>
  <c r="C10" i="20"/>
  <c r="C9" i="20"/>
  <c r="C8" i="20"/>
  <c r="C7" i="20"/>
  <c r="G35" i="18"/>
  <c r="E35" i="18"/>
  <c r="D35" i="18"/>
  <c r="C35" i="18"/>
  <c r="B35" i="18"/>
  <c r="G34" i="18"/>
  <c r="E34" i="18"/>
  <c r="G33" i="18"/>
  <c r="G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E15" i="18"/>
  <c r="E14" i="18"/>
  <c r="G12" i="18"/>
  <c r="E12" i="18"/>
  <c r="D12" i="18"/>
  <c r="C12" i="18"/>
  <c r="B12" i="18"/>
  <c r="G11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E36" i="16"/>
  <c r="D36" i="16"/>
  <c r="C36" i="16"/>
  <c r="B36" i="16"/>
  <c r="E35" i="16"/>
  <c r="D35" i="16"/>
  <c r="C35" i="16"/>
  <c r="B35" i="16"/>
  <c r="E34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2" i="16"/>
  <c r="D12" i="16"/>
  <c r="C12" i="16"/>
  <c r="B12" i="16"/>
  <c r="E11" i="16"/>
  <c r="D11" i="16"/>
  <c r="C11" i="16"/>
  <c r="B11" i="16"/>
  <c r="E10" i="16"/>
  <c r="E9" i="16"/>
  <c r="E8" i="16"/>
  <c r="E7" i="16"/>
  <c r="E6" i="16"/>
  <c r="E5" i="16"/>
  <c r="E36" i="19"/>
  <c r="D36" i="19"/>
  <c r="C36" i="19"/>
  <c r="B36" i="19"/>
  <c r="E35" i="19"/>
  <c r="D35" i="19"/>
  <c r="C35" i="19"/>
  <c r="B35" i="19"/>
  <c r="E34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F12" i="19"/>
  <c r="G34" i="19" s="1"/>
  <c r="E12" i="19"/>
  <c r="D12" i="19"/>
  <c r="C12" i="19"/>
  <c r="B12" i="19"/>
  <c r="E11" i="19"/>
  <c r="D11" i="19"/>
  <c r="C11" i="19"/>
  <c r="B11" i="19"/>
  <c r="E10" i="19"/>
  <c r="E9" i="19"/>
  <c r="E8" i="19"/>
  <c r="E7" i="19"/>
  <c r="E6" i="19"/>
  <c r="E5" i="19"/>
  <c r="B88" i="10"/>
  <c r="E86" i="10"/>
  <c r="D86" i="10"/>
  <c r="C86" i="10"/>
  <c r="B86" i="10"/>
  <c r="E84" i="10"/>
  <c r="D68" i="10"/>
  <c r="D76" i="10" s="1"/>
  <c r="B68" i="10"/>
  <c r="A62" i="10"/>
  <c r="B54" i="10"/>
  <c r="B50" i="10"/>
  <c r="A50" i="10"/>
  <c r="B46" i="10"/>
  <c r="D42" i="10"/>
  <c r="B42" i="10"/>
  <c r="D32" i="10"/>
  <c r="C32" i="10"/>
  <c r="E31" i="10"/>
  <c r="D31" i="10"/>
  <c r="C31" i="10"/>
  <c r="C30" i="10"/>
  <c r="C29" i="10"/>
  <c r="C28" i="10"/>
  <c r="C27" i="10"/>
  <c r="C26" i="10"/>
  <c r="C25" i="10"/>
  <c r="C24" i="10"/>
  <c r="C23" i="10"/>
  <c r="D16" i="10"/>
  <c r="E15" i="10"/>
  <c r="D15" i="10"/>
  <c r="C15" i="10"/>
  <c r="C14" i="10"/>
  <c r="C13" i="10"/>
  <c r="C12" i="10"/>
  <c r="C11" i="10"/>
  <c r="C10" i="10"/>
  <c r="C9" i="10"/>
  <c r="C8" i="10"/>
  <c r="C7" i="10"/>
  <c r="E36" i="9"/>
  <c r="D36" i="9"/>
  <c r="C36" i="9"/>
  <c r="B36" i="9"/>
  <c r="E35" i="9"/>
  <c r="D35" i="9"/>
  <c r="C35" i="9"/>
  <c r="B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D12" i="9"/>
  <c r="C12" i="9"/>
  <c r="B12" i="9"/>
  <c r="E11" i="9"/>
  <c r="D11" i="9"/>
  <c r="C11" i="9"/>
  <c r="B11" i="9"/>
  <c r="E10" i="9"/>
  <c r="E9" i="9"/>
  <c r="E8" i="9"/>
  <c r="E7" i="9"/>
  <c r="E6" i="9"/>
  <c r="E5" i="9"/>
  <c r="E19" i="15"/>
  <c r="D19" i="15"/>
  <c r="B76" i="10"/>
  <c r="E22" i="15"/>
  <c r="A80" i="10"/>
  <c r="A72" i="10"/>
  <c r="E18" i="15"/>
  <c r="A54" i="10"/>
  <c r="D21" i="15"/>
  <c r="G15" i="15"/>
  <c r="G14" i="15" s="1"/>
  <c r="A50" i="17"/>
  <c r="A46" i="10"/>
  <c r="F12" i="15"/>
  <c r="B76" i="20" l="1"/>
  <c r="G18" i="15"/>
  <c r="B76" i="17"/>
  <c r="B97" i="17"/>
  <c r="D97" i="17" s="1"/>
  <c r="G5" i="19"/>
  <c r="A42" i="10"/>
  <c r="C42" i="10" s="1"/>
  <c r="E42" i="10" s="1"/>
  <c r="E9" i="15"/>
  <c r="F12" i="9"/>
  <c r="G7" i="9" s="1"/>
  <c r="D46" i="10"/>
  <c r="A58" i="10"/>
  <c r="C58" i="10" s="1"/>
  <c r="G12" i="15"/>
  <c r="E21" i="15"/>
  <c r="E20" i="15" s="1"/>
  <c r="C50" i="10"/>
  <c r="C62" i="10"/>
  <c r="D11" i="15"/>
  <c r="B72" i="20"/>
  <c r="G9" i="19"/>
  <c r="G7" i="19"/>
  <c r="D22" i="15"/>
  <c r="D20" i="15" s="1"/>
  <c r="C80" i="10"/>
  <c r="E54" i="10"/>
  <c r="D18" i="15"/>
  <c r="D17" i="15" s="1"/>
  <c r="D18" i="17"/>
  <c r="G20" i="19"/>
  <c r="G22" i="19"/>
  <c r="D18" i="10"/>
  <c r="G11" i="19"/>
  <c r="G26" i="19"/>
  <c r="F35" i="19"/>
  <c r="D58" i="17"/>
  <c r="B72" i="17"/>
  <c r="H24" i="15"/>
  <c r="H23" i="15" s="1"/>
  <c r="B72" i="10"/>
  <c r="G18" i="19"/>
  <c r="G24" i="19"/>
  <c r="E34" i="10"/>
  <c r="C46" i="10"/>
  <c r="G30" i="19"/>
  <c r="G33" i="19"/>
  <c r="C50" i="20"/>
  <c r="G16" i="19"/>
  <c r="G32" i="19"/>
  <c r="G6" i="19"/>
  <c r="G8" i="19"/>
  <c r="G10" i="19"/>
  <c r="G17" i="19"/>
  <c r="G19" i="19"/>
  <c r="G21" i="19"/>
  <c r="G23" i="19"/>
  <c r="G28" i="19"/>
  <c r="E18" i="20"/>
  <c r="C62" i="20"/>
  <c r="G23" i="15"/>
  <c r="C62" i="17"/>
  <c r="A76" i="10"/>
  <c r="E17" i="15"/>
  <c r="E11" i="15"/>
  <c r="D76" i="20"/>
  <c r="D10" i="15"/>
  <c r="D76" i="17"/>
  <c r="G25" i="19"/>
  <c r="G27" i="19"/>
  <c r="G29" i="19"/>
  <c r="G31" i="19"/>
  <c r="D50" i="20"/>
  <c r="D54" i="20"/>
  <c r="D62" i="20"/>
  <c r="D46" i="20"/>
  <c r="D58" i="20"/>
  <c r="D50" i="17"/>
  <c r="D46" i="17"/>
  <c r="D54" i="17"/>
  <c r="D62" i="17"/>
  <c r="F12" i="16"/>
  <c r="C18" i="10"/>
  <c r="D80" i="10"/>
  <c r="D50" i="10"/>
  <c r="D54" i="10"/>
  <c r="D58" i="10"/>
  <c r="D62" i="10"/>
  <c r="A54" i="20"/>
  <c r="D18" i="20"/>
  <c r="C18" i="20"/>
  <c r="D34" i="20"/>
  <c r="F18" i="15"/>
  <c r="A54" i="17"/>
  <c r="C18" i="17"/>
  <c r="C50" i="17"/>
  <c r="F15" i="15"/>
  <c r="D34" i="17"/>
  <c r="C34" i="20"/>
  <c r="C34" i="17"/>
  <c r="E34" i="20"/>
  <c r="F21" i="15"/>
  <c r="A58" i="17"/>
  <c r="D34" i="10"/>
  <c r="C34" i="10"/>
  <c r="E18" i="10"/>
  <c r="B97" i="20" l="1"/>
  <c r="D97" i="20" s="1"/>
  <c r="A42" i="17"/>
  <c r="C42" i="17" s="1"/>
  <c r="G9" i="15"/>
  <c r="A68" i="10"/>
  <c r="D9" i="15"/>
  <c r="D8" i="15" s="1"/>
  <c r="G13" i="15"/>
  <c r="G11" i="15" s="1"/>
  <c r="E10" i="15"/>
  <c r="E8" i="15" s="1"/>
  <c r="H12" i="15"/>
  <c r="G30" i="9"/>
  <c r="G33" i="9"/>
  <c r="G22" i="9"/>
  <c r="G25" i="9"/>
  <c r="G8" i="9"/>
  <c r="G17" i="9"/>
  <c r="G20" i="9"/>
  <c r="G28" i="9"/>
  <c r="G6" i="9"/>
  <c r="G11" i="9"/>
  <c r="G23" i="9"/>
  <c r="G31" i="9"/>
  <c r="G9" i="9"/>
  <c r="G16" i="9"/>
  <c r="G24" i="9"/>
  <c r="G32" i="9"/>
  <c r="G10" i="9"/>
  <c r="G19" i="9"/>
  <c r="G27" i="9"/>
  <c r="G5" i="9"/>
  <c r="G18" i="9"/>
  <c r="G26" i="9"/>
  <c r="G34" i="9"/>
  <c r="F35" i="9"/>
  <c r="G21" i="9"/>
  <c r="G29" i="9"/>
  <c r="E46" i="10"/>
  <c r="D72" i="17"/>
  <c r="A46" i="20"/>
  <c r="E50" i="20"/>
  <c r="G12" i="19"/>
  <c r="C72" i="10"/>
  <c r="E76" i="10"/>
  <c r="D80" i="20"/>
  <c r="D80" i="17"/>
  <c r="F9" i="15"/>
  <c r="E62" i="20"/>
  <c r="G35" i="19"/>
  <c r="D72" i="20"/>
  <c r="F35" i="16"/>
  <c r="G32" i="16"/>
  <c r="G30" i="16"/>
  <c r="G28" i="16"/>
  <c r="G26" i="16"/>
  <c r="G24" i="16"/>
  <c r="G22" i="16"/>
  <c r="G20" i="16"/>
  <c r="G18" i="16"/>
  <c r="G16" i="16"/>
  <c r="G9" i="16"/>
  <c r="G31" i="16"/>
  <c r="G27" i="16"/>
  <c r="G23" i="16"/>
  <c r="G21" i="16"/>
  <c r="G17" i="16"/>
  <c r="G33" i="16"/>
  <c r="G10" i="16"/>
  <c r="G8" i="16"/>
  <c r="G6" i="16"/>
  <c r="G34" i="16"/>
  <c r="G7" i="16"/>
  <c r="G5" i="16"/>
  <c r="G29" i="16"/>
  <c r="G25" i="16"/>
  <c r="G19" i="16"/>
  <c r="G11" i="16"/>
  <c r="E62" i="17"/>
  <c r="E80" i="10"/>
  <c r="E62" i="10"/>
  <c r="E50" i="10"/>
  <c r="D72" i="10"/>
  <c r="E58" i="10"/>
  <c r="B97" i="10"/>
  <c r="D97" i="10" s="1"/>
  <c r="C54" i="10"/>
  <c r="E54" i="20"/>
  <c r="A76" i="20"/>
  <c r="G19" i="15"/>
  <c r="G17" i="15" s="1"/>
  <c r="A42" i="20"/>
  <c r="G10" i="15"/>
  <c r="H18" i="15"/>
  <c r="E54" i="17"/>
  <c r="F13" i="15"/>
  <c r="A46" i="17"/>
  <c r="E50" i="17"/>
  <c r="F14" i="15"/>
  <c r="H15" i="15"/>
  <c r="H14" i="15" s="1"/>
  <c r="A68" i="20"/>
  <c r="F10" i="15"/>
  <c r="A58" i="20"/>
  <c r="G21" i="15"/>
  <c r="H21" i="15" s="1"/>
  <c r="C58" i="17"/>
  <c r="G27" i="15" l="1"/>
  <c r="H27" i="15" s="1"/>
  <c r="G8" i="15"/>
  <c r="C68" i="10"/>
  <c r="A72" i="20"/>
  <c r="H9" i="15"/>
  <c r="G36" i="19"/>
  <c r="G35" i="9"/>
  <c r="G12" i="9"/>
  <c r="C46" i="20"/>
  <c r="C76" i="10"/>
  <c r="C42" i="20"/>
  <c r="G12" i="16"/>
  <c r="G35" i="16"/>
  <c r="E72" i="10"/>
  <c r="E76" i="20"/>
  <c r="C54" i="20"/>
  <c r="C54" i="17"/>
  <c r="F19" i="15"/>
  <c r="A76" i="17"/>
  <c r="C46" i="17"/>
  <c r="A72" i="17"/>
  <c r="H13" i="15"/>
  <c r="H11" i="15" s="1"/>
  <c r="F11" i="15"/>
  <c r="E42" i="17"/>
  <c r="C68" i="20"/>
  <c r="H10" i="15"/>
  <c r="F8" i="15"/>
  <c r="A68" i="17"/>
  <c r="G22" i="15"/>
  <c r="G20" i="15" s="1"/>
  <c r="A80" i="20"/>
  <c r="C58" i="20"/>
  <c r="F22" i="15"/>
  <c r="A80" i="17"/>
  <c r="E58" i="17"/>
  <c r="E68" i="10" l="1"/>
  <c r="C72" i="20"/>
  <c r="H8" i="15"/>
  <c r="G36" i="9"/>
  <c r="G36" i="16"/>
  <c r="E46" i="20"/>
  <c r="E42" i="20"/>
  <c r="E42" i="15"/>
  <c r="D42" i="15"/>
  <c r="B93" i="10"/>
  <c r="C76" i="20"/>
  <c r="H19" i="15"/>
  <c r="H17" i="15" s="1"/>
  <c r="F17" i="15"/>
  <c r="E76" i="17"/>
  <c r="C72" i="17"/>
  <c r="E46" i="17"/>
  <c r="E68" i="20"/>
  <c r="C68" i="17"/>
  <c r="E58" i="20"/>
  <c r="C80" i="20"/>
  <c r="H22" i="15"/>
  <c r="H20" i="15" s="1"/>
  <c r="F20" i="15"/>
  <c r="C80" i="17"/>
  <c r="E72" i="20" l="1"/>
  <c r="D93" i="10"/>
  <c r="C76" i="17"/>
  <c r="E72" i="17"/>
  <c r="E68" i="17"/>
  <c r="E80" i="20"/>
  <c r="E80" i="17"/>
  <c r="G42" i="15" l="1"/>
  <c r="B93" i="20"/>
  <c r="F42" i="15"/>
  <c r="B93" i="17"/>
  <c r="D93" i="20" l="1"/>
  <c r="D93" i="17"/>
  <c r="H42" i="15"/>
  <c r="D43" i="15" l="1"/>
  <c r="B95" i="10" l="1"/>
  <c r="D95" i="10" l="1"/>
  <c r="C88" i="10" l="1"/>
  <c r="D84" i="17" l="1"/>
  <c r="E90" i="17" s="1"/>
  <c r="D84" i="20"/>
  <c r="E90" i="20" s="1"/>
  <c r="D84" i="10"/>
  <c r="E90" i="10" s="1"/>
  <c r="B99" i="10" s="1"/>
  <c r="D99" i="10" s="1"/>
  <c r="D41" i="15" l="1"/>
  <c r="E41" i="15" l="1"/>
  <c r="D40" i="15"/>
  <c r="G41" i="15" l="1"/>
  <c r="F41" i="15"/>
  <c r="H41" i="15" l="1"/>
  <c r="D45" i="15" l="1"/>
  <c r="E43" i="15" l="1"/>
  <c r="E40" i="15" l="1"/>
  <c r="E45" i="15" l="1"/>
  <c r="F43" i="15"/>
  <c r="F40" i="15" l="1"/>
  <c r="B95" i="20"/>
  <c r="G43" i="15"/>
  <c r="G40" i="15" s="1"/>
  <c r="B95" i="17"/>
  <c r="D95" i="17" l="1"/>
  <c r="B99" i="17"/>
  <c r="D99" i="17" s="1"/>
  <c r="D95" i="20"/>
  <c r="B99" i="20"/>
  <c r="D99" i="20" s="1"/>
  <c r="G45" i="15"/>
  <c r="H43" i="15"/>
  <c r="H40" i="15" s="1"/>
  <c r="F45" i="15" l="1"/>
  <c r="H45" i="15" s="1"/>
</calcChain>
</file>

<file path=xl/sharedStrings.xml><?xml version="1.0" encoding="utf-8"?>
<sst xmlns="http://schemas.openxmlformats.org/spreadsheetml/2006/main" count="1357" uniqueCount="366">
  <si>
    <t xml:space="preserve"> </t>
  </si>
  <si>
    <t>TOTAL</t>
  </si>
  <si>
    <t>Logbaba</t>
  </si>
  <si>
    <t>GPL</t>
  </si>
  <si>
    <t>en Millions USD</t>
  </si>
  <si>
    <t>TABLEAU DES AUTRES ENGAGEMENTS</t>
  </si>
  <si>
    <t>LIBELLE</t>
  </si>
  <si>
    <t>JANVIER</t>
  </si>
  <si>
    <t>FEVRIER</t>
  </si>
  <si>
    <t>MARS</t>
  </si>
  <si>
    <t>(A) TOTAL  DEPENSES FCFA</t>
  </si>
  <si>
    <t>TX  change (B)</t>
  </si>
  <si>
    <t>TOTAL DEPENSES USD (C)=(A/B)</t>
  </si>
  <si>
    <t>OBSERVATIONS</t>
  </si>
  <si>
    <t>PROJETS GAZIERS</t>
  </si>
  <si>
    <t>FRAIS INSPECTION (HYDRAC)</t>
  </si>
  <si>
    <t>STOCK SECURITE (SCDP)</t>
  </si>
  <si>
    <t>PIPE (CAPECE+CPSP+COCIP)</t>
  </si>
  <si>
    <t>APPA</t>
  </si>
  <si>
    <t>SECURISATION DES OPERATIONS PETROLIERES</t>
  </si>
  <si>
    <t>Autre charges</t>
  </si>
  <si>
    <t xml:space="preserve">TOTAL I </t>
  </si>
  <si>
    <t>AUTRES CHARGES</t>
  </si>
  <si>
    <t>SONARA</t>
  </si>
  <si>
    <t>ACHAT PRODUITS PETROLIERS</t>
  </si>
  <si>
    <t>Assurances Offshore</t>
  </si>
  <si>
    <t xml:space="preserve">Promotion Domaine Minier/Sismique/Explo bassins </t>
  </si>
  <si>
    <t>Codification Droit Pétrolier (CDPC)</t>
  </si>
  <si>
    <t>Centre Information Pétrolière (CIP)</t>
  </si>
  <si>
    <t>Audit</t>
  </si>
  <si>
    <t>Rembt autres emprunts+Caution opérations commerciales</t>
  </si>
  <si>
    <t>Taxe/Frais financiers/Commissions bancaires</t>
  </si>
  <si>
    <t>Dépenses Fiscales</t>
  </si>
  <si>
    <t>Reuters/Platts</t>
  </si>
  <si>
    <t>Acquisitions/Equipements Informatiques</t>
  </si>
  <si>
    <t>Frais de représentation</t>
  </si>
  <si>
    <t>Déplacements</t>
  </si>
  <si>
    <t>Frais de missions</t>
  </si>
  <si>
    <t>Honoraires (Avocats, CAC et autres Conseils)</t>
  </si>
  <si>
    <t>Formations</t>
  </si>
  <si>
    <t>Indemnités/Primes</t>
  </si>
  <si>
    <t>Autres dépenses diverses</t>
  </si>
  <si>
    <t>PROVISIONS Remise en Etat des Sites(12 100$/4)</t>
  </si>
  <si>
    <t>Imprévus</t>
  </si>
  <si>
    <t xml:space="preserve">TOTAL II </t>
  </si>
  <si>
    <t>TOTAL I + II</t>
  </si>
  <si>
    <t>RECAPITULATIF DU TABLEAU DES OPERATIONS PETROLIERES</t>
  </si>
  <si>
    <t xml:space="preserve">PRODUCTION </t>
  </si>
  <si>
    <t xml:space="preserve"> PART ETAT </t>
  </si>
  <si>
    <t>Opérateurs</t>
  </si>
  <si>
    <t>Associations</t>
  </si>
  <si>
    <t>Quantités</t>
  </si>
  <si>
    <r>
      <t xml:space="preserve">Pétrôle Brut             </t>
    </r>
    <r>
      <rPr>
        <sz val="10"/>
        <color theme="1"/>
        <rFont val="Rockwell"/>
        <family val="1"/>
      </rPr>
      <t>en millions de bls</t>
    </r>
  </si>
  <si>
    <r>
      <t xml:space="preserve">Gaz                   </t>
    </r>
    <r>
      <rPr>
        <sz val="10"/>
        <color theme="1"/>
        <rFont val="Rockwell"/>
        <family val="1"/>
      </rPr>
      <t xml:space="preserve"> en Milliards de SCF</t>
    </r>
  </si>
  <si>
    <r>
      <t xml:space="preserve">GPL                                 </t>
    </r>
    <r>
      <rPr>
        <sz val="10"/>
        <color theme="1"/>
        <rFont val="Rockwell"/>
        <family val="1"/>
      </rPr>
      <t xml:space="preserve">en Milliers de tonnes </t>
    </r>
  </si>
  <si>
    <t>PERENCO Rio del Rey</t>
  </si>
  <si>
    <t>Rio del Rey</t>
  </si>
  <si>
    <t>Dissoni</t>
  </si>
  <si>
    <t>Bolongo</t>
  </si>
  <si>
    <t>ADDAX Petroleum CC</t>
  </si>
  <si>
    <t>Lokélé</t>
  </si>
  <si>
    <t>ADDAX Petroleum CL</t>
  </si>
  <si>
    <t>Iroko</t>
  </si>
  <si>
    <t>PERENCO Cameroon</t>
  </si>
  <si>
    <t>Moudi</t>
  </si>
  <si>
    <t>Ebomé</t>
  </si>
  <si>
    <t>Moabi</t>
  </si>
  <si>
    <t>Sanaga Sud</t>
  </si>
  <si>
    <t>Gaz du Cameroun</t>
  </si>
  <si>
    <t>SNH</t>
  </si>
  <si>
    <t>Mvia</t>
  </si>
  <si>
    <t xml:space="preserve">PART ASSOCIES </t>
  </si>
  <si>
    <r>
      <rPr>
        <sz val="14"/>
        <color theme="1"/>
        <rFont val="Rockwell"/>
        <family val="1"/>
      </rPr>
      <t xml:space="preserve">Pétrôle Brut  </t>
    </r>
    <r>
      <rPr>
        <sz val="13"/>
        <color theme="1"/>
        <rFont val="Rockwell"/>
        <family val="1"/>
      </rPr>
      <t xml:space="preserve">           </t>
    </r>
    <r>
      <rPr>
        <sz val="10"/>
        <color theme="1"/>
        <rFont val="Rockwell"/>
        <family val="1"/>
      </rPr>
      <t>en millions de bls</t>
    </r>
  </si>
  <si>
    <r>
      <rPr>
        <sz val="14"/>
        <color theme="1"/>
        <rFont val="Rockwell"/>
        <family val="1"/>
      </rPr>
      <t>Gaz</t>
    </r>
    <r>
      <rPr>
        <sz val="12"/>
        <color theme="1"/>
        <rFont val="Rockwell"/>
        <family val="1"/>
      </rPr>
      <t xml:space="preserve">                         </t>
    </r>
    <r>
      <rPr>
        <sz val="10"/>
        <color theme="1"/>
        <rFont val="Rockwell"/>
        <family val="1"/>
      </rPr>
      <t>en Milliards de Scft</t>
    </r>
  </si>
  <si>
    <r>
      <rPr>
        <sz val="14"/>
        <color theme="1"/>
        <rFont val="Rockwell"/>
        <family val="1"/>
      </rPr>
      <t>GPL</t>
    </r>
    <r>
      <rPr>
        <sz val="12"/>
        <color theme="1"/>
        <rFont val="Rockwell"/>
        <family val="1"/>
      </rPr>
      <t xml:space="preserve">                                 </t>
    </r>
    <r>
      <rPr>
        <sz val="10"/>
        <color theme="1"/>
        <rFont val="Rockwell"/>
        <family val="1"/>
      </rPr>
      <t xml:space="preserve">en Milliers de tonnes </t>
    </r>
  </si>
  <si>
    <t>COMMERCIALISATION</t>
  </si>
  <si>
    <t>PART ETAT</t>
  </si>
  <si>
    <t>HUILE</t>
  </si>
  <si>
    <r>
      <t xml:space="preserve">Quantités                               </t>
    </r>
    <r>
      <rPr>
        <sz val="10"/>
        <color theme="1"/>
        <rFont val="Rockwell"/>
        <family val="1"/>
      </rPr>
      <t>(millions de bbls)</t>
    </r>
  </si>
  <si>
    <r>
      <rPr>
        <sz val="12"/>
        <color theme="1"/>
        <rFont val="Rockwell"/>
        <family val="1"/>
      </rPr>
      <t xml:space="preserve">Prix Officiel moyen       </t>
    </r>
    <r>
      <rPr>
        <sz val="14"/>
        <color theme="1"/>
        <rFont val="Rockwell"/>
        <family val="1"/>
      </rPr>
      <t xml:space="preserve">    </t>
    </r>
    <r>
      <rPr>
        <sz val="10"/>
        <color theme="1"/>
        <rFont val="Rockwell"/>
        <family val="1"/>
      </rPr>
      <t>(USD/Bbl)</t>
    </r>
  </si>
  <si>
    <r>
      <t xml:space="preserve">Valeur                     </t>
    </r>
    <r>
      <rPr>
        <sz val="10"/>
        <color theme="1"/>
        <rFont val="Rockwell"/>
        <family val="1"/>
      </rPr>
      <t xml:space="preserve"> (Millions de USD)</t>
    </r>
  </si>
  <si>
    <r>
      <t>Taux de change</t>
    </r>
    <r>
      <rPr>
        <sz val="10"/>
        <color theme="1"/>
        <rFont val="Rockwell"/>
        <family val="1"/>
      </rPr>
      <t xml:space="preserve"> (USD/FCFA)</t>
    </r>
  </si>
  <si>
    <r>
      <t xml:space="preserve">Valeur               </t>
    </r>
    <r>
      <rPr>
        <sz val="10"/>
        <color theme="1"/>
        <rFont val="Rockwell"/>
        <family val="1"/>
      </rPr>
      <t>(Milliards de FCFA)</t>
    </r>
  </si>
  <si>
    <t>GAZ</t>
  </si>
  <si>
    <t>VENTES DE GAZ A ETAT</t>
  </si>
  <si>
    <r>
      <t xml:space="preserve">Quantités                               </t>
    </r>
    <r>
      <rPr>
        <sz val="10"/>
        <color theme="1"/>
        <rFont val="Rockwell"/>
        <family val="1"/>
      </rPr>
      <t>(milliards de SCF)</t>
    </r>
  </si>
  <si>
    <r>
      <t xml:space="preserve">Prix  moyen           </t>
    </r>
    <r>
      <rPr>
        <sz val="10"/>
        <color theme="1"/>
        <rFont val="Rockwell"/>
        <family val="1"/>
      </rPr>
      <t>(FCFA/MSCF)</t>
    </r>
  </si>
  <si>
    <r>
      <t xml:space="preserve">Valeur                      </t>
    </r>
    <r>
      <rPr>
        <sz val="10"/>
        <color theme="1"/>
        <rFont val="Rockwell"/>
        <family val="1"/>
      </rPr>
      <t>(milliards FCFA)</t>
    </r>
  </si>
  <si>
    <r>
      <t xml:space="preserve">Taux de change </t>
    </r>
    <r>
      <rPr>
        <sz val="10"/>
        <color theme="1"/>
        <rFont val="Rockwell"/>
        <family val="1"/>
      </rPr>
      <t>(USD/FCFA)</t>
    </r>
  </si>
  <si>
    <r>
      <t xml:space="preserve">Valeur               </t>
    </r>
    <r>
      <rPr>
        <sz val="10"/>
        <color theme="1"/>
        <rFont val="Rockwell"/>
        <family val="1"/>
      </rPr>
      <t>(Millions USD)</t>
    </r>
  </si>
  <si>
    <t>VENTES DE GAZ A KPDC</t>
  </si>
  <si>
    <t>Quantités                               (milliards de SCF)</t>
  </si>
  <si>
    <r>
      <t xml:space="preserve">Valeur                    </t>
    </r>
    <r>
      <rPr>
        <sz val="10"/>
        <color theme="1"/>
        <rFont val="Rockwell"/>
        <family val="1"/>
      </rPr>
      <t xml:space="preserve">  (milliards FCFA)</t>
    </r>
  </si>
  <si>
    <t>VENTES DE GAZ A GAZPROM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</si>
  <si>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(milliards de SCF)</t>
    </r>
  </si>
  <si>
    <r>
      <t xml:space="preserve">Prix  moyen           </t>
    </r>
    <r>
      <rPr>
        <sz val="10"/>
        <color theme="1"/>
        <rFont val="Rockwell"/>
        <family val="1"/>
      </rPr>
      <t>(USD/MSCF)</t>
    </r>
  </si>
  <si>
    <r>
      <t xml:space="preserve">Valeur              </t>
    </r>
    <r>
      <rPr>
        <sz val="10"/>
        <color theme="1"/>
        <rFont val="Rockwell"/>
        <family val="1"/>
      </rPr>
      <t xml:space="preserve"> (Millions USD)</t>
    </r>
  </si>
  <si>
    <t>VENTES DE GPL A ETAT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</si>
  <si>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(milliers de TM)</t>
    </r>
  </si>
  <si>
    <r>
      <t xml:space="preserve">Prix  moyen           </t>
    </r>
    <r>
      <rPr>
        <sz val="10"/>
        <color theme="1"/>
        <rFont val="Rockwell"/>
        <family val="1"/>
      </rPr>
      <t>(FCFA/TM)</t>
    </r>
  </si>
  <si>
    <t>VENTES DE GPL</t>
  </si>
  <si>
    <t>PART ASSOCIES</t>
  </si>
  <si>
    <r>
      <rPr>
        <sz val="12"/>
        <color theme="1"/>
        <rFont val="Rockwell"/>
        <family val="1"/>
      </rPr>
      <t xml:space="preserve">Prix Officiel moyen </t>
    </r>
    <r>
      <rPr>
        <sz val="14"/>
        <color theme="1"/>
        <rFont val="Rockwell"/>
        <family val="1"/>
      </rPr>
      <t xml:space="preserve">          </t>
    </r>
    <r>
      <rPr>
        <sz val="10"/>
        <color theme="1"/>
        <rFont val="Rockwell"/>
        <family val="1"/>
      </rPr>
      <t>(USD/Bbl)</t>
    </r>
  </si>
  <si>
    <t>COUTS</t>
  </si>
  <si>
    <r>
      <rPr>
        <b/>
        <sz val="14"/>
        <color theme="1"/>
        <rFont val="Rockwell"/>
        <family val="1"/>
      </rPr>
      <t>Dépenses Associatives / Quote-Part ETAT</t>
    </r>
    <r>
      <rPr>
        <sz val="14"/>
        <color theme="1"/>
        <rFont val="Rockwell"/>
        <family val="1"/>
      </rPr>
      <t xml:space="preserve">                   </t>
    </r>
    <r>
      <rPr>
        <sz val="10"/>
        <color theme="1"/>
        <rFont val="Rockwell"/>
        <family val="1"/>
      </rPr>
      <t xml:space="preserve"> (en millions de USD)</t>
    </r>
  </si>
  <si>
    <t>Dissoni Nord</t>
  </si>
  <si>
    <t>BOLONGO</t>
  </si>
  <si>
    <t>en Milliards de FCFA</t>
  </si>
  <si>
    <t xml:space="preserve">Engagements gaziers ETAT </t>
  </si>
  <si>
    <t xml:space="preserve">Autres engagements ETAT </t>
  </si>
  <si>
    <t xml:space="preserve">Solde Transférable           </t>
  </si>
  <si>
    <t>I-1 PART SNH ETAT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</si>
  <si>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</si>
  <si>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</si>
  <si>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</si>
  <si>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</si>
  <si>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</si>
  <si>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</si>
  <si>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</si>
  <si>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</si>
  <si>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</si>
  <si>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</si>
  <si>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</si>
  <si>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</si>
  <si>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</si>
  <si>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</si>
  <si>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</si>
  <si>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</si>
  <si>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</si>
  <si>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ADDAX</t>
  </si>
  <si>
    <t>LOKELE</t>
  </si>
  <si>
    <t>IROKO</t>
  </si>
  <si>
    <t>MOUDI</t>
  </si>
  <si>
    <t>EBOME</t>
  </si>
  <si>
    <t>MOABI</t>
  </si>
  <si>
    <t>SANAGA SUD</t>
  </si>
  <si>
    <t>GAZ DU CAMEROUN</t>
  </si>
  <si>
    <t>LOGBABA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</si>
  <si>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</si>
  <si>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</si>
  <si>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</si>
  <si>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</si>
  <si>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</si>
  <si>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</si>
  <si>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</si>
  <si>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</si>
  <si>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</si>
  <si>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</si>
  <si>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</si>
  <si>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</si>
  <si>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</si>
  <si>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</si>
  <si>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</si>
  <si>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</si>
  <si>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</si>
  <si>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</si>
  <si>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</si>
  <si>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</si>
  <si>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</si>
  <si>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</si>
  <si>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</si>
  <si>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</si>
  <si>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</si>
  <si>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</si>
  <si>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</si>
  <si>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</si>
  <si>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</si>
  <si>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</si>
  <si>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</si>
  <si>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</si>
  <si>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</si>
  <si>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</si>
  <si>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</si>
  <si>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</si>
  <si>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</si>
  <si>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</si>
  <si>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</si>
  <si>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</si>
  <si>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</si>
  <si>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</si>
  <si>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</si>
  <si>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</si>
  <si>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</si>
  <si>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</si>
  <si>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</si>
  <si>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</si>
  <si>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</si>
  <si>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</si>
  <si>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</si>
  <si>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</si>
  <si>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(Quote-part SNH )</t>
  </si>
  <si>
    <t>(millions de dollars US/ milliards de FCFA)</t>
  </si>
  <si>
    <t>RIO DEL REY+MARG</t>
  </si>
  <si>
    <t>LOKELE+MWM+ACCORDS 90</t>
  </si>
  <si>
    <t xml:space="preserve">EBOME </t>
  </si>
  <si>
    <t>DISSONO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</si>
  <si>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</si>
  <si>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</si>
  <si>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</si>
  <si>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</si>
  <si>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(milliards de FCFA)</t>
  </si>
  <si>
    <t xml:space="preserve">Montants </t>
  </si>
  <si>
    <t>Montants</t>
  </si>
  <si>
    <t>DISSONI NORD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</si>
  <si>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</si>
  <si>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</si>
  <si>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</si>
  <si>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</si>
  <si>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</si>
  <si>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</si>
  <si>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</si>
  <si>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</si>
  <si>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</si>
  <si>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</si>
  <si>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</si>
  <si>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</si>
  <si>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</si>
  <si>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</si>
  <si>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</si>
  <si>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</si>
  <si>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</si>
  <si>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</si>
  <si>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</si>
  <si>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</si>
  <si>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</si>
  <si>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</si>
  <si>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</si>
  <si>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</si>
  <si>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</si>
  <si>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</si>
  <si>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</si>
  <si>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</si>
  <si>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</si>
  <si>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</si>
  <si>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</si>
  <si>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</si>
  <si>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</si>
  <si>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</si>
  <si>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</si>
  <si>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</si>
  <si>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</si>
  <si>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</si>
  <si>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</si>
  <si>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</si>
  <si>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</si>
  <si>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</si>
  <si>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</si>
  <si>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</si>
  <si>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</si>
  <si>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</si>
  <si>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</si>
  <si>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</si>
  <si>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</si>
  <si>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</si>
  <si>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</si>
  <si>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</si>
  <si>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</si>
  <si>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</si>
  <si>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</si>
  <si>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</si>
  <si>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</si>
  <si>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</si>
  <si>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</si>
  <si>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</si>
  <si>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</si>
  <si>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</si>
  <si>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</si>
  <si>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</si>
  <si>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</si>
  <si>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( SNH's Share In millions of US dollars)</t>
  </si>
  <si>
    <t xml:space="preserve">1-  ASSOCIATIVE EXPENDITURE </t>
  </si>
  <si>
    <t>( millions of US dollars/ billions of CFAF)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</si>
  <si>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</si>
  <si>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</si>
  <si>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</si>
  <si>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</si>
  <si>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</si>
  <si>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</si>
  <si>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</si>
  <si>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</si>
  <si>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</si>
  <si>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</si>
  <si>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Autres recettes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</si>
  <si>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</si>
  <si>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 xml:space="preserve">IV-1 DEPENSES ASSOCIATIVES </t>
  </si>
  <si>
    <t xml:space="preserve">IV-2 ENGAGEMENTS GAZIERS </t>
  </si>
  <si>
    <t xml:space="preserve">IV-3 AUTRES ENGAGEMENTS 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</si>
  <si>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</si>
  <si>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>II-4  AUTRES RECETTES</t>
  </si>
  <si>
    <t>II-4  OTHER INCOMES</t>
  </si>
  <si>
    <t>DU 2e TRIMESTRE 2021</t>
  </si>
  <si>
    <t>TRANSMISSION DES DONNEES</t>
  </si>
  <si>
    <t>1er trimestre</t>
  </si>
  <si>
    <t>2e trimestre</t>
  </si>
  <si>
    <t>3e trimestre</t>
  </si>
  <si>
    <t>4e trimestre</t>
  </si>
  <si>
    <t>PRODUCTION VENDUE</t>
  </si>
  <si>
    <r>
      <t>Production vendue d'huile</t>
    </r>
    <r>
      <rPr>
        <sz val="8"/>
        <color theme="1"/>
        <rFont val="Rockwell"/>
        <family val="1"/>
      </rPr>
      <t xml:space="preserve"> (millions de barils)</t>
    </r>
  </si>
  <si>
    <t>Part Etat</t>
  </si>
  <si>
    <t>Part Associés</t>
  </si>
  <si>
    <r>
      <t>Production vendue à l'Etat de Gaz Naturel</t>
    </r>
    <r>
      <rPr>
        <sz val="8"/>
        <color theme="1"/>
        <rFont val="Rockwell"/>
        <family val="1"/>
      </rPr>
      <t xml:space="preserve"> (milliards de scf)</t>
    </r>
  </si>
  <si>
    <r>
      <t>Production vendue à KPDC de Gaz Naturel</t>
    </r>
    <r>
      <rPr>
        <sz val="8"/>
        <color theme="1"/>
        <rFont val="Rockwell"/>
        <family val="1"/>
      </rPr>
      <t xml:space="preserve"> (milliards de SCF)</t>
    </r>
  </si>
  <si>
    <r>
      <t xml:space="preserve">Production vendue de GNL </t>
    </r>
    <r>
      <rPr>
        <sz val="8"/>
        <color theme="1"/>
        <rFont val="Rockwell"/>
        <family val="1"/>
      </rPr>
      <t>(milliers de SCF)</t>
    </r>
  </si>
  <si>
    <r>
      <t xml:space="preserve">Production vendue à l'Etat de GPL </t>
    </r>
    <r>
      <rPr>
        <sz val="8"/>
        <color theme="1"/>
        <rFont val="Rockwell"/>
        <family val="1"/>
      </rPr>
      <t>(milliers de TM)</t>
    </r>
  </si>
  <si>
    <r>
      <t xml:space="preserve">Production vendue de GPL </t>
    </r>
    <r>
      <rPr>
        <sz val="8"/>
        <color theme="1"/>
        <rFont val="Rockwell"/>
        <family val="1"/>
      </rPr>
      <t>(milliers de TM)</t>
    </r>
  </si>
  <si>
    <r>
      <t xml:space="preserve">AUTRES RECETTES </t>
    </r>
    <r>
      <rPr>
        <b/>
        <sz val="8"/>
        <color theme="1"/>
        <rFont val="Rockwell"/>
        <family val="1"/>
      </rPr>
      <t>(en millions de dollars US)</t>
    </r>
  </si>
  <si>
    <t>PRIX DE VENTE</t>
  </si>
  <si>
    <r>
      <t xml:space="preserve">Prix de l'huile </t>
    </r>
    <r>
      <rPr>
        <sz val="8"/>
        <color theme="1"/>
        <rFont val="Rockwell"/>
        <family val="1"/>
      </rPr>
      <t>(dollars/barils)</t>
    </r>
  </si>
  <si>
    <r>
      <t>Prix du Gaz Naturel vendu à l'Etat</t>
    </r>
    <r>
      <rPr>
        <sz val="8"/>
        <color theme="1"/>
        <rFont val="Rockwell"/>
        <family val="1"/>
      </rPr>
      <t xml:space="preserve"> (xaf/mscf)</t>
    </r>
  </si>
  <si>
    <r>
      <t xml:space="preserve">Prix du Gaz Naturel vendu à KPDC </t>
    </r>
    <r>
      <rPr>
        <sz val="8"/>
        <color theme="1"/>
        <rFont val="Rockwell"/>
        <family val="1"/>
      </rPr>
      <t>(xaf/mscf)</t>
    </r>
  </si>
  <si>
    <r>
      <t xml:space="preserve">Prix du GNL </t>
    </r>
    <r>
      <rPr>
        <sz val="8"/>
        <color theme="1"/>
        <rFont val="Rockwell"/>
        <family val="1"/>
      </rPr>
      <t>(usd/milliers de SCF)</t>
    </r>
  </si>
  <si>
    <r>
      <t xml:space="preserve">Prix du GPL vendu à l'Etat </t>
    </r>
    <r>
      <rPr>
        <sz val="8"/>
        <color theme="1"/>
        <rFont val="Rockwell"/>
        <family val="1"/>
      </rPr>
      <t>(xaf/TM)</t>
    </r>
  </si>
  <si>
    <r>
      <t xml:space="preserve">Prix du GPL vendu aux Opérateurs </t>
    </r>
    <r>
      <rPr>
        <sz val="8"/>
        <color theme="1"/>
        <rFont val="Rockwell"/>
        <family val="1"/>
      </rPr>
      <t>(xaf/TM)</t>
    </r>
  </si>
  <si>
    <t>TAUX DE CHANGE</t>
  </si>
  <si>
    <t>USD/FCFA</t>
  </si>
  <si>
    <r>
      <t>ENGAGEMENTS</t>
    </r>
    <r>
      <rPr>
        <b/>
        <sz val="8"/>
        <color theme="1"/>
        <rFont val="Rockwell"/>
        <family val="1"/>
      </rPr>
      <t xml:space="preserve"> (en millions de dollars US)</t>
    </r>
  </si>
  <si>
    <t>Engagements pétroliers</t>
  </si>
  <si>
    <t>Engagements gaziers</t>
  </si>
  <si>
    <t>Autres engagements</t>
  </si>
  <si>
    <r>
      <t xml:space="preserve">SOLDE TRANSFERABLE </t>
    </r>
    <r>
      <rPr>
        <b/>
        <sz val="8"/>
        <color theme="1"/>
        <rFont val="Rockwell"/>
        <family val="1"/>
      </rPr>
      <t>(en milliards de FCFA)</t>
    </r>
  </si>
  <si>
    <t>Solde transféré</t>
  </si>
  <si>
    <t>Intervention Directe</t>
  </si>
  <si>
    <t>JUILLET</t>
  </si>
  <si>
    <t>AOÛT</t>
  </si>
  <si>
    <t>SEPTEMBRE</t>
  </si>
  <si>
    <t>Octobre</t>
  </si>
  <si>
    <t>Novembre</t>
  </si>
  <si>
    <t>Décembre</t>
  </si>
  <si>
    <t xml:space="preserve">TOTAL GENERAL </t>
  </si>
  <si>
    <t>TOTAL AUTRES CHARGES</t>
  </si>
  <si>
    <t>DU 4e TRIMESTRE 2021</t>
  </si>
  <si>
    <t>OCTOBRE</t>
  </si>
  <si>
    <t>NOVEMBRE</t>
  </si>
  <si>
    <t>DECEMBRE</t>
  </si>
  <si>
    <t>PROVISIONS Remise en Etat des Sites</t>
  </si>
  <si>
    <t>DU 1er TRIMESTRE 2022</t>
  </si>
  <si>
    <t xml:space="preserve">2 GAZ ENGAGEMENTS </t>
  </si>
  <si>
    <t xml:space="preserve">3 OTHER ENGAGEMENTS </t>
  </si>
  <si>
    <t>Revenus non encaissés KPDC</t>
  </si>
  <si>
    <t>,</t>
  </si>
  <si>
    <t>REVENUS NON ENCAISSES</t>
  </si>
  <si>
    <t>II-5 REVENUS NON ENCAISSES DE KPDC</t>
  </si>
  <si>
    <r>
      <t xml:space="preserve">Pétrole Brut             </t>
    </r>
    <r>
      <rPr>
        <sz val="10"/>
        <color theme="1"/>
        <rFont val="Rockwell"/>
        <family val="1"/>
      </rPr>
      <t>en millions de bls</t>
    </r>
  </si>
  <si>
    <t>*commas are used instead of full stops</t>
  </si>
  <si>
    <t>II-5 UNCOLLECTED INCOME EXPECTED FROM KPDC</t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</si>
  <si>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</si>
  <si>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</si>
  <si>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</si>
  <si>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</si>
  <si>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t>Exchange rate</t>
  </si>
  <si>
    <t>Value (billions of CFAF)</t>
  </si>
  <si>
    <r>
      <rPr>
        <b/>
        <sz val="14"/>
        <rFont val="Rockwell"/>
        <family val="1"/>
      </rPr>
      <t xml:space="preserve">Value </t>
    </r>
    <r>
      <rPr>
        <b/>
        <sz val="11"/>
        <rFont val="Rockwell"/>
        <family val="1"/>
      </rPr>
      <t xml:space="preserve">(millions of USD)   </t>
    </r>
    <r>
      <rPr>
        <b/>
        <sz val="14"/>
        <rFont val="Rockwell"/>
        <family val="1"/>
      </rPr>
      <t xml:space="preserve"> </t>
    </r>
    <r>
      <rPr>
        <b/>
        <sz val="10"/>
        <rFont val="Rockwell"/>
        <family val="1"/>
      </rPr>
      <t xml:space="preserve">               </t>
    </r>
  </si>
  <si>
    <t>*</t>
  </si>
  <si>
    <t>*average dollar rate of quater 1 and 2</t>
  </si>
  <si>
    <t>cours moyen pondéré des 2 premiers trimestres</t>
  </si>
  <si>
    <t>I- PRODUCTION YEAR 2024</t>
  </si>
  <si>
    <t>II- MARKETING STATE SHARE YEAR 2024</t>
  </si>
  <si>
    <t>III- MARKETING ASSOCIATE'S SHARE YEAR 2024</t>
  </si>
  <si>
    <t>IV-  TOTAL  EXPENDITURE YEAR 2024</t>
  </si>
  <si>
    <t>V-TRANSFERABLE BALANCE YEAR 2024</t>
  </si>
  <si>
    <t>V- SOLDE TRANSFERABLE ANNEE 2024</t>
  </si>
  <si>
    <t>IV- DEPENSES TOTALES ANNEE 2024</t>
  </si>
  <si>
    <t>III- COMMERCIALISATION PART ASSOCIES ANNEE 2024</t>
  </si>
  <si>
    <t>II- COMMERCIALISATION PART ETAT ANNEE 2024</t>
  </si>
  <si>
    <t>I- PRODUCTION ANNEE 2024</t>
  </si>
  <si>
    <t>DU 1er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</si>
</sst>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€_-;\-* #,##0.00\ _€_-;_-* &quot;-&quot;??\ _€_-;_-@_-"/>
    <numFmt numFmtId="164" formatCode="_-* #,##0.00_-;\-* #,##0.00_-;_-* &quot;-&quot;??_-;_-@_-"/>
    <numFmt numFmtId="165" formatCode="#,##0.000_);\(#,##0.000\)"/>
    <numFmt numFmtId="166" formatCode="0.000"/>
    <numFmt numFmtId="167" formatCode="_-* #,##0.00\ _F_-;\-* #,##0.00\ _F_-;_-* &quot;-&quot;??\ _F_-;_-@_-"/>
    <numFmt numFmtId="168" formatCode="#,##0.000"/>
    <numFmt numFmtId="184" formatCode="_(* #,##0.00_);_(* \(#,##0.00\);_(* &quot;-&quot;??_);_(@_)"/>
    <numFmt numFmtId="185" formatCode="_-* #,##0.000\ _€_-;\-* #,##0.000\ _€_-;_-* &quot;-&quot;??\ _€_-;_-@_-"/>
    <numFmt numFmtId="186" formatCode="#,##0.000_ ;\-#,##0.000\ "/>
    <numFmt numFmtId="187" formatCode="#,##0.0000"/>
    <numFmt numFmtId="188" formatCode="_-* #,##0.000\ _€_-;\-* #,##0.000\ _€_-;_-* &quot;-&quot;???\ _€_-;_-@_-"/>
    <numFmt numFmtId="190" formatCode="_-* #,##0.000_-;\-* #,##0.000_-;_-* &quot;-&quot;??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"/>
      <name val="Rockwell"/>
      <family val="1"/>
    </font>
    <font>
      <sz val="12"/>
      <name val="Rockwell"/>
      <family val="1"/>
    </font>
    <font>
      <b/>
      <i/>
      <sz val="12"/>
      <name val="Rockwell"/>
      <family val="1"/>
    </font>
    <font>
      <sz val="10"/>
      <name val="Rockwell"/>
      <family val="1"/>
    </font>
    <font>
      <b/>
      <sz val="10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11"/>
      <name val="Rockwell"/>
      <family val="1"/>
    </font>
    <font>
      <sz val="11"/>
      <name val="Rockwell"/>
      <family val="1"/>
    </font>
    <font>
      <b/>
      <sz val="9"/>
      <name val="Rockwell"/>
      <family val="1"/>
    </font>
    <font>
      <b/>
      <sz val="14"/>
      <name val="Rockwell"/>
      <family val="1"/>
    </font>
    <font>
      <b/>
      <i/>
      <sz val="10"/>
      <name val="Rockwell"/>
      <family val="1"/>
    </font>
    <font>
      <sz val="10"/>
      <name val="Berlin Sans FB"/>
      <family val="2"/>
    </font>
    <font>
      <sz val="12"/>
      <color theme="1"/>
      <name val="Rockwell"/>
      <family val="1"/>
    </font>
    <font>
      <b/>
      <sz val="16"/>
      <color theme="1"/>
      <name val="Rockwell"/>
      <family val="1"/>
    </font>
    <font>
      <b/>
      <sz val="16"/>
      <color theme="1"/>
      <name val="Berlin Sans FB"/>
      <family val="2"/>
    </font>
    <font>
      <sz val="14"/>
      <color theme="1"/>
      <name val="Berlin Sans FB"/>
      <family val="2"/>
    </font>
    <font>
      <b/>
      <sz val="14"/>
      <color theme="1"/>
      <name val="Rockwell"/>
      <family val="1"/>
    </font>
    <font>
      <b/>
      <u/>
      <sz val="14"/>
      <color theme="1"/>
      <name val="Rockwell"/>
      <family val="1"/>
    </font>
    <font>
      <sz val="13"/>
      <color theme="1"/>
      <name val="Rockwell"/>
      <family val="1"/>
    </font>
    <font>
      <b/>
      <sz val="13"/>
      <color theme="1"/>
      <name val="Berlin Sans FB"/>
      <family val="2"/>
    </font>
    <font>
      <sz val="13"/>
      <color theme="1"/>
      <name val="Berlin Sans FB"/>
      <family val="2"/>
    </font>
    <font>
      <sz val="14"/>
      <color theme="1"/>
      <name val="Rockwell"/>
      <family val="1"/>
    </font>
    <font>
      <sz val="10"/>
      <color theme="1"/>
      <name val="Rockwell"/>
      <family val="1"/>
    </font>
    <font>
      <sz val="14"/>
      <name val="Rockwell"/>
      <family val="1"/>
    </font>
    <font>
      <b/>
      <u/>
      <sz val="13"/>
      <color theme="1"/>
      <name val="Rockwell"/>
      <family val="1"/>
    </font>
    <font>
      <sz val="11"/>
      <color theme="1"/>
      <name val="Rockwell"/>
      <family val="1"/>
    </font>
    <font>
      <b/>
      <sz val="13"/>
      <color theme="1"/>
      <name val="Rockwell"/>
      <family val="1"/>
    </font>
    <font>
      <sz val="11"/>
      <color theme="1"/>
      <name val="Berlin Sans FB"/>
      <family val="2"/>
    </font>
    <font>
      <b/>
      <vertAlign val="superscript"/>
      <sz val="10"/>
      <name val="Rockwell"/>
      <family val="1"/>
    </font>
    <font>
      <b/>
      <sz val="7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i/>
      <sz val="9"/>
      <name val="Rockwell"/>
      <family val="1"/>
    </font>
    <font>
      <b/>
      <sz val="12"/>
      <color theme="0"/>
      <name val="Rockwell"/>
      <family val="1"/>
    </font>
    <font>
      <b/>
      <sz val="20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sz val="13"/>
      <name val="Rockwell"/>
      <family val="1"/>
    </font>
    <font>
      <b/>
      <sz val="13"/>
      <name val="Rockwell"/>
      <family val="1"/>
    </font>
    <font>
      <sz val="9"/>
      <color theme="1"/>
      <name val="Rockwell"/>
      <family val="1"/>
    </font>
    <font>
      <sz val="11"/>
      <color theme="0"/>
      <name val="Rockwell"/>
      <family val="1"/>
    </font>
    <font>
      <b/>
      <sz val="11"/>
      <color theme="0"/>
      <name val="Rockwell"/>
      <family val="1"/>
    </font>
    <font>
      <b/>
      <sz val="11"/>
      <color theme="1"/>
      <name val="Rockwell"/>
      <family val="1"/>
    </font>
    <font>
      <sz val="8"/>
      <color theme="1"/>
      <name val="Rockwell"/>
      <family val="1"/>
    </font>
    <font>
      <b/>
      <i/>
      <sz val="12"/>
      <color theme="1"/>
      <name val="Rockwell"/>
      <family val="1"/>
    </font>
    <font>
      <b/>
      <sz val="12"/>
      <color theme="1"/>
      <name val="Rockwell"/>
      <family val="1"/>
    </font>
    <font>
      <i/>
      <sz val="11"/>
      <color theme="1"/>
      <name val="Rockwell"/>
      <family val="1"/>
    </font>
    <font>
      <b/>
      <sz val="8"/>
      <color theme="1"/>
      <name val="Rockwell"/>
      <family val="1"/>
    </font>
    <font>
      <b/>
      <sz val="13"/>
      <color rgb="FFFF0000"/>
      <name val="Rockwell"/>
      <family val="1"/>
    </font>
    <font>
      <sz val="14"/>
      <color rgb="FFFF0000"/>
      <name val="Rockwell"/>
      <family val="1"/>
    </font>
    <font>
      <sz val="13"/>
      <color rgb="FFFF0000"/>
      <name val="Rockwell"/>
      <family val="1"/>
    </font>
    <font>
      <sz val="14"/>
      <color rgb="FFFF0000"/>
      <name val="Berlin Sans FB"/>
      <family val="2"/>
    </font>
    <font>
      <b/>
      <sz val="13.5"/>
      <name val="Rockwell"/>
      <family val="1"/>
    </font>
    <font>
      <b/>
      <sz val="8"/>
      <name val="Rockwell"/>
      <family val="1"/>
    </font>
    <font>
      <b/>
      <u/>
      <sz val="16"/>
      <name val="Rockwell"/>
      <family val="1"/>
    </font>
    <font>
      <b/>
      <u/>
      <sz val="12"/>
      <name val="Rockwell"/>
      <family val="1"/>
    </font>
    <font>
      <i/>
      <sz val="10"/>
      <name val="Rockwell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3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184" fontId="2" fillId="0" borderId="0" applyFont="0" applyFill="0" applyBorder="0" applyAlignment="0" applyProtection="0"/>
    <xf numFmtId="43" fontId="3" fillId="0" borderId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65">
    <xf numFmtId="0" fontId="0" fillId="0" borderId="0" xfId="0"/>
    <xf numFmtId="0" fontId="7" fillId="0" borderId="0" xfId="2" applyFont="1"/>
    <xf numFmtId="3" fontId="7" fillId="0" borderId="0" xfId="2" applyNumberFormat="1" applyFont="1"/>
    <xf numFmtId="0" fontId="7" fillId="0" borderId="0" xfId="0" applyFont="1"/>
    <xf numFmtId="0" fontId="8" fillId="0" borderId="0" xfId="0" applyFont="1"/>
    <xf numFmtId="0" fontId="11" fillId="5" borderId="15" xfId="0" applyFont="1" applyFill="1" applyBorder="1" applyAlignment="1">
      <alignment horizontal="center" vertical="center"/>
    </xf>
    <xf numFmtId="3" fontId="11" fillId="5" borderId="16" xfId="0" applyNumberFormat="1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horizontal="center" vertical="center" wrapText="1"/>
    </xf>
    <xf numFmtId="4" fontId="11" fillId="5" borderId="17" xfId="0" applyNumberFormat="1" applyFont="1" applyFill="1" applyBorder="1" applyAlignment="1">
      <alignment horizontal="center" vertical="center" wrapText="1"/>
    </xf>
    <xf numFmtId="168" fontId="11" fillId="5" borderId="18" xfId="1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/>
    </xf>
    <xf numFmtId="3" fontId="12" fillId="2" borderId="21" xfId="0" applyNumberFormat="1" applyFont="1" applyFill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center" vertical="center"/>
    </xf>
    <xf numFmtId="168" fontId="12" fillId="2" borderId="21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7" fillId="3" borderId="0" xfId="0" applyFont="1" applyFill="1"/>
    <xf numFmtId="0" fontId="11" fillId="2" borderId="23" xfId="0" applyFont="1" applyFill="1" applyBorder="1" applyAlignment="1">
      <alignment horizontal="left" vertical="center"/>
    </xf>
    <xf numFmtId="3" fontId="12" fillId="2" borderId="24" xfId="0" applyNumberFormat="1" applyFont="1" applyFill="1" applyBorder="1" applyAlignment="1">
      <alignment horizontal="center" vertical="center"/>
    </xf>
    <xf numFmtId="4" fontId="12" fillId="2" borderId="24" xfId="0" applyNumberFormat="1" applyFont="1" applyFill="1" applyBorder="1" applyAlignment="1">
      <alignment horizontal="center" vertical="center"/>
    </xf>
    <xf numFmtId="168" fontId="12" fillId="2" borderId="24" xfId="1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0" fontId="7" fillId="3" borderId="0" xfId="0" applyFont="1" applyFill="1" applyBorder="1"/>
    <xf numFmtId="0" fontId="11" fillId="5" borderId="26" xfId="0" applyFont="1" applyFill="1" applyBorder="1" applyAlignment="1">
      <alignment horizontal="left" vertical="center"/>
    </xf>
    <xf numFmtId="3" fontId="11" fillId="5" borderId="27" xfId="0" applyNumberFormat="1" applyFont="1" applyFill="1" applyBorder="1" applyAlignment="1">
      <alignment horizontal="center" vertical="center"/>
    </xf>
    <xf numFmtId="166" fontId="11" fillId="5" borderId="28" xfId="0" applyNumberFormat="1" applyFont="1" applyFill="1" applyBorder="1" applyAlignment="1" applyProtection="1">
      <alignment horizontal="center" vertical="center" shrinkToFit="1"/>
    </xf>
    <xf numFmtId="168" fontId="11" fillId="5" borderId="29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4" fontId="12" fillId="0" borderId="33" xfId="0" applyNumberFormat="1" applyFont="1" applyFill="1" applyBorder="1" applyAlignment="1">
      <alignment horizontal="center" vertical="center"/>
    </xf>
    <xf numFmtId="168" fontId="11" fillId="0" borderId="3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/>
    <xf numFmtId="0" fontId="12" fillId="3" borderId="30" xfId="0" applyFont="1" applyFill="1" applyBorder="1" applyAlignment="1">
      <alignment horizontal="left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center" vertical="center"/>
    </xf>
    <xf numFmtId="168" fontId="12" fillId="0" borderId="34" xfId="1" applyNumberFormat="1" applyFont="1" applyFill="1" applyBorder="1" applyAlignment="1">
      <alignment horizontal="center" vertical="center"/>
    </xf>
    <xf numFmtId="0" fontId="7" fillId="3" borderId="33" xfId="0" applyFont="1" applyFill="1" applyBorder="1"/>
    <xf numFmtId="0" fontId="12" fillId="0" borderId="30" xfId="0" applyFont="1" applyBorder="1" applyAlignment="1">
      <alignment horizontal="left" vertical="center"/>
    </xf>
    <xf numFmtId="0" fontId="12" fillId="3" borderId="36" xfId="0" applyFont="1" applyFill="1" applyBorder="1" applyAlignment="1">
      <alignment horizontal="left" vertical="center"/>
    </xf>
    <xf numFmtId="3" fontId="12" fillId="3" borderId="32" xfId="0" applyNumberFormat="1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168" fontId="12" fillId="3" borderId="34" xfId="1" applyNumberFormat="1" applyFont="1" applyFill="1" applyBorder="1" applyAlignment="1">
      <alignment horizontal="center" vertical="center"/>
    </xf>
    <xf numFmtId="0" fontId="7" fillId="3" borderId="37" xfId="0" applyFont="1" applyFill="1" applyBorder="1"/>
    <xf numFmtId="0" fontId="12" fillId="3" borderId="36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0" fontId="7" fillId="3" borderId="35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vertical="center" wrapText="1"/>
    </xf>
    <xf numFmtId="0" fontId="7" fillId="0" borderId="33" xfId="0" applyFont="1" applyFill="1" applyBorder="1"/>
    <xf numFmtId="0" fontId="12" fillId="0" borderId="30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 wrapText="1"/>
    </xf>
    <xf numFmtId="0" fontId="12" fillId="0" borderId="30" xfId="0" applyFont="1" applyBorder="1" applyAlignment="1">
      <alignment horizontal="left" vertical="center" wrapText="1"/>
    </xf>
    <xf numFmtId="0" fontId="11" fillId="5" borderId="30" xfId="0" applyFont="1" applyFill="1" applyBorder="1" applyAlignment="1">
      <alignment vertical="center"/>
    </xf>
    <xf numFmtId="3" fontId="11" fillId="5" borderId="32" xfId="0" applyNumberFormat="1" applyFont="1" applyFill="1" applyBorder="1" applyAlignment="1">
      <alignment horizontal="center" vertical="center"/>
    </xf>
    <xf numFmtId="166" fontId="11" fillId="5" borderId="38" xfId="0" applyNumberFormat="1" applyFont="1" applyFill="1" applyBorder="1" applyAlignment="1" applyProtection="1">
      <alignment horizontal="center" vertical="center" shrinkToFit="1"/>
    </xf>
    <xf numFmtId="168" fontId="11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3" fontId="11" fillId="6" borderId="40" xfId="0" applyNumberFormat="1" applyFont="1" applyFill="1" applyBorder="1" applyAlignment="1">
      <alignment horizontal="center" vertical="center"/>
    </xf>
    <xf numFmtId="4" fontId="12" fillId="6" borderId="41" xfId="0" applyNumberFormat="1" applyFont="1" applyFill="1" applyBorder="1" applyAlignment="1">
      <alignment horizontal="center" vertical="center"/>
    </xf>
    <xf numFmtId="168" fontId="11" fillId="6" borderId="42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3" fontId="8" fillId="0" borderId="0" xfId="0" applyNumberFormat="1" applyFont="1"/>
    <xf numFmtId="168" fontId="8" fillId="3" borderId="0" xfId="0" applyNumberFormat="1" applyFont="1" applyFill="1"/>
    <xf numFmtId="0" fontId="8" fillId="0" borderId="0" xfId="0" applyFont="1" applyAlignment="1">
      <alignment vertical="center" wrapText="1"/>
    </xf>
    <xf numFmtId="0" fontId="19" fillId="0" borderId="0" xfId="3" applyFont="1" applyAlignment="1">
      <alignment vertical="center"/>
    </xf>
    <xf numFmtId="0" fontId="20" fillId="0" borderId="0" xfId="3" applyFont="1"/>
    <xf numFmtId="0" fontId="21" fillId="7" borderId="14" xfId="3" applyFont="1" applyFill="1" applyBorder="1" applyAlignment="1"/>
    <xf numFmtId="0" fontId="23" fillId="0" borderId="0" xfId="3" applyFont="1"/>
    <xf numFmtId="0" fontId="24" fillId="0" borderId="0" xfId="3" applyFont="1" applyAlignment="1">
      <alignment horizontal="center"/>
    </xf>
    <xf numFmtId="0" fontId="25" fillId="0" borderId="0" xfId="3" applyFont="1"/>
    <xf numFmtId="0" fontId="26" fillId="8" borderId="51" xfId="3" applyFont="1" applyFill="1" applyBorder="1" applyAlignment="1">
      <alignment horizontal="center" vertical="center" wrapText="1"/>
    </xf>
    <xf numFmtId="0" fontId="26" fillId="0" borderId="53" xfId="3" applyFont="1" applyBorder="1" applyAlignment="1">
      <alignment horizontal="center"/>
    </xf>
    <xf numFmtId="166" fontId="28" fillId="0" borderId="5" xfId="2" applyNumberFormat="1" applyFont="1" applyBorder="1" applyAlignment="1" applyProtection="1">
      <alignment horizontal="center" shrinkToFit="1"/>
    </xf>
    <xf numFmtId="185" fontId="26" fillId="9" borderId="53" xfId="4" applyNumberFormat="1" applyFont="1" applyFill="1" applyBorder="1"/>
    <xf numFmtId="185" fontId="26" fillId="9" borderId="54" xfId="4" applyNumberFormat="1" applyFont="1" applyFill="1" applyBorder="1"/>
    <xf numFmtId="0" fontId="26" fillId="0" borderId="56" xfId="3" applyFont="1" applyBorder="1" applyAlignment="1">
      <alignment horizontal="center"/>
    </xf>
    <xf numFmtId="166" fontId="28" fillId="0" borderId="8" xfId="2" applyNumberFormat="1" applyFont="1" applyBorder="1" applyAlignment="1" applyProtection="1">
      <alignment horizontal="center" shrinkToFit="1"/>
    </xf>
    <xf numFmtId="185" fontId="26" fillId="9" borderId="56" xfId="4" applyNumberFormat="1" applyFont="1" applyFill="1" applyBorder="1"/>
    <xf numFmtId="185" fontId="26" fillId="9" borderId="57" xfId="4" applyNumberFormat="1" applyFont="1" applyFill="1" applyBorder="1"/>
    <xf numFmtId="0" fontId="26" fillId="0" borderId="58" xfId="3" applyFont="1" applyBorder="1" applyAlignment="1">
      <alignment horizontal="center"/>
    </xf>
    <xf numFmtId="166" fontId="28" fillId="0" borderId="59" xfId="2" applyNumberFormat="1" applyFont="1" applyBorder="1" applyAlignment="1" applyProtection="1">
      <alignment horizontal="center" shrinkToFit="1"/>
    </xf>
    <xf numFmtId="185" fontId="26" fillId="9" borderId="58" xfId="4" applyNumberFormat="1" applyFont="1" applyFill="1" applyBorder="1"/>
    <xf numFmtId="185" fontId="26" fillId="9" borderId="60" xfId="4" applyNumberFormat="1" applyFont="1" applyFill="1" applyBorder="1"/>
    <xf numFmtId="0" fontId="26" fillId="0" borderId="61" xfId="3" applyFont="1" applyBorder="1" applyAlignment="1">
      <alignment vertical="center"/>
    </xf>
    <xf numFmtId="0" fontId="26" fillId="0" borderId="62" xfId="3" applyFont="1" applyBorder="1" applyAlignment="1">
      <alignment horizontal="center"/>
    </xf>
    <xf numFmtId="166" fontId="28" fillId="0" borderId="61" xfId="2" applyNumberFormat="1" applyFont="1" applyBorder="1" applyAlignment="1" applyProtection="1">
      <alignment horizontal="center" shrinkToFit="1"/>
    </xf>
    <xf numFmtId="185" fontId="26" fillId="9" borderId="62" xfId="4" applyNumberFormat="1" applyFont="1" applyFill="1" applyBorder="1"/>
    <xf numFmtId="185" fontId="26" fillId="9" borderId="63" xfId="4" applyNumberFormat="1" applyFont="1" applyFill="1" applyBorder="1"/>
    <xf numFmtId="166" fontId="28" fillId="0" borderId="64" xfId="2" applyNumberFormat="1" applyFont="1" applyBorder="1" applyAlignment="1" applyProtection="1">
      <alignment horizontal="center" shrinkToFit="1"/>
    </xf>
    <xf numFmtId="0" fontId="26" fillId="0" borderId="31" xfId="3" applyFont="1" applyBorder="1" applyAlignment="1">
      <alignment horizontal="center"/>
    </xf>
    <xf numFmtId="166" fontId="28" fillId="0" borderId="65" xfId="2" applyNumberFormat="1" applyFont="1" applyBorder="1" applyAlignment="1" applyProtection="1">
      <alignment horizontal="center" shrinkToFit="1"/>
    </xf>
    <xf numFmtId="185" fontId="26" fillId="9" borderId="31" xfId="4" applyNumberFormat="1" applyFont="1" applyFill="1" applyBorder="1"/>
    <xf numFmtId="185" fontId="26" fillId="9" borderId="66" xfId="4" applyNumberFormat="1" applyFont="1" applyFill="1" applyBorder="1"/>
    <xf numFmtId="166" fontId="28" fillId="0" borderId="67" xfId="2" applyNumberFormat="1" applyFont="1" applyBorder="1" applyAlignment="1" applyProtection="1">
      <alignment horizontal="center" shrinkToFit="1"/>
    </xf>
    <xf numFmtId="166" fontId="28" fillId="0" borderId="68" xfId="2" applyNumberFormat="1" applyFont="1" applyBorder="1" applyAlignment="1" applyProtection="1">
      <alignment horizontal="center" shrinkToFit="1"/>
    </xf>
    <xf numFmtId="166" fontId="28" fillId="2" borderId="58" xfId="3" applyNumberFormat="1" applyFont="1" applyFill="1" applyBorder="1" applyAlignment="1" applyProtection="1">
      <alignment horizontal="center" shrinkToFit="1"/>
    </xf>
    <xf numFmtId="166" fontId="28" fillId="2" borderId="60" xfId="3" applyNumberFormat="1" applyFont="1" applyFill="1" applyBorder="1" applyAlignment="1" applyProtection="1">
      <alignment horizontal="center" shrinkToFit="1"/>
    </xf>
    <xf numFmtId="0" fontId="26" fillId="0" borderId="61" xfId="3" applyFont="1" applyBorder="1" applyAlignment="1">
      <alignment horizontal="left" vertical="center"/>
    </xf>
    <xf numFmtId="166" fontId="28" fillId="2" borderId="62" xfId="3" applyNumberFormat="1" applyFont="1" applyFill="1" applyBorder="1" applyAlignment="1" applyProtection="1">
      <alignment horizontal="center" shrinkToFit="1"/>
    </xf>
    <xf numFmtId="166" fontId="28" fillId="9" borderId="63" xfId="3" applyNumberFormat="1" applyFont="1" applyFill="1" applyBorder="1" applyAlignment="1" applyProtection="1">
      <alignment horizontal="center" shrinkToFit="1"/>
    </xf>
    <xf numFmtId="0" fontId="26" fillId="0" borderId="69" xfId="3" applyFont="1" applyBorder="1" applyAlignment="1">
      <alignment horizontal="center"/>
    </xf>
    <xf numFmtId="166" fontId="28" fillId="0" borderId="49" xfId="2" applyNumberFormat="1" applyFont="1" applyBorder="1" applyAlignment="1" applyProtection="1">
      <alignment horizontal="center" shrinkToFit="1"/>
    </xf>
    <xf numFmtId="166" fontId="28" fillId="9" borderId="50" xfId="3" applyNumberFormat="1" applyFont="1" applyFill="1" applyBorder="1" applyAlignment="1" applyProtection="1">
      <alignment horizontal="center" shrinkToFit="1"/>
    </xf>
    <xf numFmtId="166" fontId="28" fillId="9" borderId="70" xfId="3" applyNumberFormat="1" applyFont="1" applyFill="1" applyBorder="1" applyAlignment="1" applyProtection="1">
      <alignment horizontal="center" shrinkToFit="1"/>
    </xf>
    <xf numFmtId="185" fontId="21" fillId="8" borderId="73" xfId="4" applyNumberFormat="1" applyFont="1" applyFill="1" applyBorder="1"/>
    <xf numFmtId="185" fontId="21" fillId="8" borderId="72" xfId="4" applyNumberFormat="1" applyFont="1" applyFill="1" applyBorder="1"/>
    <xf numFmtId="185" fontId="21" fillId="8" borderId="74" xfId="4" applyNumberFormat="1" applyFont="1" applyFill="1" applyBorder="1"/>
    <xf numFmtId="0" fontId="17" fillId="10" borderId="50" xfId="3" applyFont="1" applyFill="1" applyBorder="1" applyAlignment="1">
      <alignment horizontal="center" vertical="center" wrapText="1"/>
    </xf>
    <xf numFmtId="185" fontId="26" fillId="9" borderId="69" xfId="4" applyNumberFormat="1" applyFont="1" applyFill="1" applyBorder="1"/>
    <xf numFmtId="185" fontId="26" fillId="9" borderId="25" xfId="4" applyNumberFormat="1" applyFont="1" applyFill="1" applyBorder="1"/>
    <xf numFmtId="166" fontId="28" fillId="0" borderId="75" xfId="2" applyNumberFormat="1" applyFont="1" applyBorder="1" applyAlignment="1" applyProtection="1">
      <alignment horizontal="center" shrinkToFit="1"/>
    </xf>
    <xf numFmtId="0" fontId="26" fillId="0" borderId="77" xfId="3" applyFont="1" applyBorder="1" applyAlignment="1">
      <alignment horizontal="center"/>
    </xf>
    <xf numFmtId="185" fontId="26" fillId="9" borderId="77" xfId="4" applyNumberFormat="1" applyFont="1" applyFill="1" applyBorder="1"/>
    <xf numFmtId="185" fontId="26" fillId="9" borderId="78" xfId="4" applyNumberFormat="1" applyFont="1" applyFill="1" applyBorder="1"/>
    <xf numFmtId="166" fontId="28" fillId="2" borderId="56" xfId="3" applyNumberFormat="1" applyFont="1" applyFill="1" applyBorder="1" applyAlignment="1" applyProtection="1">
      <alignment horizontal="center" shrinkToFit="1"/>
    </xf>
    <xf numFmtId="166" fontId="28" fillId="2" borderId="57" xfId="3" applyNumberFormat="1" applyFont="1" applyFill="1" applyBorder="1" applyAlignment="1" applyProtection="1">
      <alignment horizontal="center" shrinkToFit="1"/>
    </xf>
    <xf numFmtId="185" fontId="21" fillId="10" borderId="73" xfId="4" applyNumberFormat="1" applyFont="1" applyFill="1" applyBorder="1"/>
    <xf numFmtId="185" fontId="21" fillId="10" borderId="72" xfId="4" applyNumberFormat="1" applyFont="1" applyFill="1" applyBorder="1"/>
    <xf numFmtId="185" fontId="21" fillId="10" borderId="74" xfId="4" applyNumberFormat="1" applyFont="1" applyFill="1" applyBorder="1"/>
    <xf numFmtId="0" fontId="21" fillId="11" borderId="0" xfId="3" applyFont="1" applyFill="1"/>
    <xf numFmtId="0" fontId="26" fillId="0" borderId="0" xfId="3" applyFont="1"/>
    <xf numFmtId="0" fontId="22" fillId="2" borderId="0" xfId="3" applyFont="1" applyFill="1" applyAlignment="1">
      <alignment horizontal="center"/>
    </xf>
    <xf numFmtId="0" fontId="21" fillId="2" borderId="0" xfId="3" applyFont="1" applyFill="1" applyBorder="1" applyAlignment="1">
      <alignment horizontal="center"/>
    </xf>
    <xf numFmtId="0" fontId="26" fillId="0" borderId="79" xfId="3" applyFont="1" applyBorder="1" applyAlignment="1">
      <alignment horizontal="center" vertical="center" wrapText="1"/>
    </xf>
    <xf numFmtId="0" fontId="26" fillId="0" borderId="80" xfId="3" applyFont="1" applyBorder="1" applyAlignment="1">
      <alignment horizontal="center" vertical="center" wrapText="1"/>
    </xf>
    <xf numFmtId="0" fontId="26" fillId="0" borderId="51" xfId="3" applyFont="1" applyBorder="1" applyAlignment="1">
      <alignment horizontal="center" vertical="center" wrapText="1"/>
    </xf>
    <xf numFmtId="0" fontId="20" fillId="0" borderId="0" xfId="3" applyFont="1" applyAlignment="1">
      <alignment vertical="center" wrapText="1"/>
    </xf>
    <xf numFmtId="185" fontId="26" fillId="8" borderId="81" xfId="4" applyNumberFormat="1" applyFont="1" applyFill="1" applyBorder="1" applyAlignment="1">
      <alignment horizontal="center"/>
    </xf>
    <xf numFmtId="185" fontId="26" fillId="8" borderId="74" xfId="4" applyNumberFormat="1" applyFont="1" applyFill="1" applyBorder="1" applyAlignment="1">
      <alignment horizontal="center"/>
    </xf>
    <xf numFmtId="0" fontId="21" fillId="2" borderId="0" xfId="3" applyFont="1" applyFill="1" applyAlignment="1">
      <alignment horizontal="center"/>
    </xf>
    <xf numFmtId="186" fontId="26" fillId="8" borderId="81" xfId="4" applyNumberFormat="1" applyFont="1" applyFill="1" applyBorder="1" applyAlignment="1">
      <alignment horizontal="center"/>
    </xf>
    <xf numFmtId="0" fontId="21" fillId="0" borderId="14" xfId="3" applyFont="1" applyBorder="1" applyAlignment="1"/>
    <xf numFmtId="185" fontId="26" fillId="8" borderId="82" xfId="4" applyNumberFormat="1" applyFont="1" applyFill="1" applyBorder="1" applyAlignment="1">
      <alignment horizontal="center"/>
    </xf>
    <xf numFmtId="0" fontId="21" fillId="0" borderId="14" xfId="3" applyFont="1" applyBorder="1" applyAlignment="1">
      <alignment horizontal="center"/>
    </xf>
    <xf numFmtId="185" fontId="26" fillId="10" borderId="71" xfId="4" applyNumberFormat="1" applyFont="1" applyFill="1" applyBorder="1" applyAlignment="1">
      <alignment horizontal="center"/>
    </xf>
    <xf numFmtId="185" fontId="26" fillId="10" borderId="81" xfId="4" applyNumberFormat="1" applyFont="1" applyFill="1" applyBorder="1"/>
    <xf numFmtId="185" fontId="26" fillId="10" borderId="81" xfId="4" applyNumberFormat="1" applyFont="1" applyFill="1" applyBorder="1" applyAlignment="1">
      <alignment horizontal="center"/>
    </xf>
    <xf numFmtId="185" fontId="26" fillId="10" borderId="74" xfId="4" applyNumberFormat="1" applyFont="1" applyFill="1" applyBorder="1" applyAlignment="1">
      <alignment horizontal="center"/>
    </xf>
    <xf numFmtId="0" fontId="21" fillId="12" borderId="0" xfId="3" applyFont="1" applyFill="1"/>
    <xf numFmtId="0" fontId="26" fillId="0" borderId="79" xfId="3" applyFont="1" applyBorder="1"/>
    <xf numFmtId="0" fontId="17" fillId="0" borderId="80" xfId="3" applyFont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185" fontId="26" fillId="8" borderId="81" xfId="4" applyNumberFormat="1" applyFont="1" applyFill="1" applyBorder="1" applyAlignment="1">
      <alignment horizontal="center" vertical="center"/>
    </xf>
    <xf numFmtId="0" fontId="17" fillId="0" borderId="83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 wrapText="1"/>
    </xf>
    <xf numFmtId="0" fontId="26" fillId="0" borderId="83" xfId="3" applyFont="1" applyBorder="1" applyAlignment="1">
      <alignment horizontal="center" vertical="center"/>
    </xf>
    <xf numFmtId="0" fontId="21" fillId="0" borderId="84" xfId="3" applyFont="1" applyBorder="1" applyAlignment="1">
      <alignment horizontal="center"/>
    </xf>
    <xf numFmtId="185" fontId="26" fillId="8" borderId="45" xfId="4" applyNumberFormat="1" applyFont="1" applyFill="1" applyBorder="1" applyAlignment="1">
      <alignment horizontal="center"/>
    </xf>
    <xf numFmtId="0" fontId="30" fillId="0" borderId="0" xfId="3" applyFont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26" fillId="0" borderId="85" xfId="3" applyFont="1" applyBorder="1" applyAlignment="1">
      <alignment vertical="center" wrapText="1"/>
    </xf>
    <xf numFmtId="185" fontId="26" fillId="8" borderId="86" xfId="4" applyNumberFormat="1" applyFont="1" applyFill="1" applyBorder="1" applyAlignment="1">
      <alignment horizontal="center" vertical="center"/>
    </xf>
    <xf numFmtId="185" fontId="23" fillId="0" borderId="0" xfId="4" applyNumberFormat="1" applyFont="1" applyBorder="1" applyAlignment="1">
      <alignment vertical="center" wrapText="1"/>
    </xf>
    <xf numFmtId="185" fontId="26" fillId="8" borderId="87" xfId="4" applyNumberFormat="1" applyFont="1" applyFill="1" applyBorder="1" applyAlignment="1">
      <alignment horizontal="center" vertical="center"/>
    </xf>
    <xf numFmtId="0" fontId="23" fillId="0" borderId="48" xfId="3" applyFont="1" applyBorder="1" applyAlignment="1">
      <alignment vertical="center" wrapText="1"/>
    </xf>
    <xf numFmtId="185" fontId="26" fillId="8" borderId="86" xfId="4" applyNumberFormat="1" applyFont="1" applyFill="1" applyBorder="1" applyAlignment="1">
      <alignment horizontal="center"/>
    </xf>
    <xf numFmtId="185" fontId="26" fillId="8" borderId="87" xfId="4" applyNumberFormat="1" applyFont="1" applyFill="1" applyBorder="1" applyAlignment="1">
      <alignment horizontal="center"/>
    </xf>
    <xf numFmtId="185" fontId="23" fillId="0" borderId="0" xfId="4" applyNumberFormat="1" applyFont="1" applyAlignment="1"/>
    <xf numFmtId="185" fontId="23" fillId="0" borderId="0" xfId="4" applyNumberFormat="1" applyFont="1" applyBorder="1" applyAlignment="1"/>
    <xf numFmtId="0" fontId="32" fillId="0" borderId="0" xfId="3" applyFont="1"/>
    <xf numFmtId="0" fontId="31" fillId="0" borderId="85" xfId="3" applyFont="1" applyBorder="1" applyAlignment="1">
      <alignment vertical="center" wrapText="1"/>
    </xf>
    <xf numFmtId="185" fontId="21" fillId="8" borderId="86" xfId="4" applyNumberFormat="1" applyFont="1" applyFill="1" applyBorder="1" applyAlignment="1">
      <alignment horizontal="center"/>
    </xf>
    <xf numFmtId="185" fontId="31" fillId="0" borderId="0" xfId="4" applyNumberFormat="1" applyFont="1" applyBorder="1" applyAlignment="1">
      <alignment vertical="center" wrapText="1"/>
    </xf>
    <xf numFmtId="185" fontId="21" fillId="8" borderId="87" xfId="4" applyNumberFormat="1" applyFont="1" applyFill="1" applyBorder="1" applyAlignment="1">
      <alignment horizontal="center"/>
    </xf>
    <xf numFmtId="166" fontId="20" fillId="0" borderId="0" xfId="3" applyNumberFormat="1" applyFont="1"/>
    <xf numFmtId="0" fontId="24" fillId="0" borderId="0" xfId="3" applyFont="1"/>
    <xf numFmtId="165" fontId="16" fillId="0" borderId="6" xfId="3" applyNumberFormat="1" applyFont="1" applyBorder="1" applyAlignment="1" applyProtection="1">
      <alignment horizontal="center" shrinkToFit="1"/>
    </xf>
    <xf numFmtId="0" fontId="26" fillId="0" borderId="55" xfId="3" applyFont="1" applyBorder="1" applyAlignment="1">
      <alignment horizontal="left" vertical="center"/>
    </xf>
    <xf numFmtId="0" fontId="8" fillId="13" borderId="99" xfId="2" applyFont="1" applyFill="1" applyBorder="1" applyAlignment="1">
      <alignment horizontal="center" vertical="center" wrapText="1"/>
    </xf>
    <xf numFmtId="0" fontId="8" fillId="13" borderId="100" xfId="2" applyFont="1" applyFill="1" applyBorder="1" applyAlignment="1">
      <alignment horizontal="center" vertical="center" wrapText="1"/>
    </xf>
    <xf numFmtId="0" fontId="8" fillId="13" borderId="101" xfId="2" applyFont="1" applyFill="1" applyBorder="1" applyAlignment="1">
      <alignment horizontal="center" vertical="center" wrapText="1"/>
    </xf>
    <xf numFmtId="0" fontId="8" fillId="13" borderId="102" xfId="2" applyFont="1" applyFill="1" applyBorder="1" applyAlignment="1">
      <alignment horizontal="center" vertical="center" wrapText="1"/>
    </xf>
    <xf numFmtId="0" fontId="8" fillId="13" borderId="103" xfId="2" applyFont="1" applyFill="1" applyBorder="1" applyAlignment="1">
      <alignment horizontal="center" vertical="center" wrapText="1"/>
    </xf>
    <xf numFmtId="0" fontId="8" fillId="13" borderId="104" xfId="2" applyFont="1" applyFill="1" applyBorder="1" applyAlignment="1">
      <alignment horizontal="center" vertical="center" wrapText="1"/>
    </xf>
    <xf numFmtId="0" fontId="8" fillId="13" borderId="105" xfId="2" applyFont="1" applyFill="1" applyBorder="1" applyAlignment="1">
      <alignment horizontal="center" vertical="center" wrapText="1"/>
    </xf>
    <xf numFmtId="0" fontId="11" fillId="0" borderId="107" xfId="2" applyFont="1" applyBorder="1" applyAlignment="1">
      <alignment horizontal="left" vertical="center" wrapText="1"/>
    </xf>
    <xf numFmtId="168" fontId="9" fillId="0" borderId="108" xfId="5" applyNumberFormat="1" applyFont="1" applyBorder="1" applyAlignment="1">
      <alignment horizontal="right" vertical="center"/>
    </xf>
    <xf numFmtId="168" fontId="9" fillId="14" borderId="109" xfId="2" applyNumberFormat="1" applyFont="1" applyFill="1" applyBorder="1" applyAlignment="1">
      <alignment horizontal="right" vertical="center" wrapText="1"/>
    </xf>
    <xf numFmtId="168" fontId="9" fillId="14" borderId="110" xfId="2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vertical="center"/>
    </xf>
    <xf numFmtId="0" fontId="11" fillId="0" borderId="117" xfId="2" applyFont="1" applyBorder="1" applyAlignment="1">
      <alignment horizontal="left" vertical="center" wrapText="1"/>
    </xf>
    <xf numFmtId="168" fontId="9" fillId="0" borderId="118" xfId="5" applyNumberFormat="1" applyFont="1" applyBorder="1" applyAlignment="1">
      <alignment horizontal="right" vertical="center"/>
    </xf>
    <xf numFmtId="168" fontId="9" fillId="14" borderId="119" xfId="2" applyNumberFormat="1" applyFont="1" applyFill="1" applyBorder="1" applyAlignment="1">
      <alignment horizontal="right" vertical="center" wrapText="1"/>
    </xf>
    <xf numFmtId="168" fontId="9" fillId="14" borderId="120" xfId="2" applyNumberFormat="1" applyFont="1" applyFill="1" applyBorder="1" applyAlignment="1">
      <alignment horizontal="right" vertical="center" wrapText="1"/>
    </xf>
    <xf numFmtId="168" fontId="7" fillId="0" borderId="0" xfId="2" applyNumberFormat="1" applyFont="1" applyAlignment="1">
      <alignment vertical="center"/>
    </xf>
    <xf numFmtId="0" fontId="11" fillId="0" borderId="128" xfId="2" applyFont="1" applyBorder="1" applyAlignment="1">
      <alignment horizontal="left" vertical="center" wrapText="1"/>
    </xf>
    <xf numFmtId="168" fontId="9" fillId="0" borderId="119" xfId="5" applyNumberFormat="1" applyFont="1" applyBorder="1" applyAlignment="1">
      <alignment horizontal="right" vertical="center"/>
    </xf>
    <xf numFmtId="168" fontId="9" fillId="0" borderId="120" xfId="5" applyNumberFormat="1" applyFont="1" applyBorder="1" applyAlignment="1">
      <alignment horizontal="right" vertical="center"/>
    </xf>
    <xf numFmtId="166" fontId="9" fillId="0" borderId="119" xfId="2" applyNumberFormat="1" applyFont="1" applyBorder="1" applyAlignment="1">
      <alignment horizontal="right" vertical="center"/>
    </xf>
    <xf numFmtId="166" fontId="9" fillId="0" borderId="117" xfId="2" applyNumberFormat="1" applyFont="1" applyBorder="1" applyAlignment="1">
      <alignment horizontal="right" vertical="center"/>
    </xf>
    <xf numFmtId="166" fontId="9" fillId="14" borderId="117" xfId="2" applyNumberFormat="1" applyFont="1" applyFill="1" applyBorder="1" applyAlignment="1">
      <alignment horizontal="right" vertical="center" wrapText="1"/>
    </xf>
    <xf numFmtId="0" fontId="11" fillId="0" borderId="131" xfId="2" applyFont="1" applyBorder="1" applyAlignment="1">
      <alignment horizontal="left" vertical="center" wrapText="1"/>
    </xf>
    <xf numFmtId="168" fontId="9" fillId="14" borderId="133" xfId="2" applyNumberFormat="1" applyFont="1" applyFill="1" applyBorder="1" applyAlignment="1">
      <alignment horizontal="right" vertical="center" wrapText="1"/>
    </xf>
    <xf numFmtId="168" fontId="9" fillId="14" borderId="134" xfId="2" applyNumberFormat="1" applyFont="1" applyFill="1" applyBorder="1" applyAlignment="1">
      <alignment horizontal="right" vertical="center" wrapText="1"/>
    </xf>
    <xf numFmtId="166" fontId="9" fillId="14" borderId="133" xfId="2" applyNumberFormat="1" applyFont="1" applyFill="1" applyBorder="1" applyAlignment="1">
      <alignment horizontal="right" vertical="center" wrapText="1"/>
    </xf>
    <xf numFmtId="166" fontId="9" fillId="14" borderId="131" xfId="2" applyNumberFormat="1" applyFont="1" applyFill="1" applyBorder="1" applyAlignment="1">
      <alignment horizontal="right" vertical="center" wrapText="1"/>
    </xf>
    <xf numFmtId="186" fontId="9" fillId="9" borderId="143" xfId="5" applyNumberFormat="1" applyFont="1" applyFill="1" applyBorder="1" applyAlignment="1">
      <alignment horizontal="right" vertical="center"/>
    </xf>
    <xf numFmtId="186" fontId="9" fillId="9" borderId="144" xfId="5" applyNumberFormat="1" applyFont="1" applyFill="1" applyBorder="1" applyAlignment="1">
      <alignment horizontal="right" vertical="center"/>
    </xf>
    <xf numFmtId="186" fontId="9" fillId="9" borderId="145" xfId="5" applyNumberFormat="1" applyFont="1" applyFill="1" applyBorder="1" applyAlignment="1">
      <alignment horizontal="right" vertical="center"/>
    </xf>
    <xf numFmtId="187" fontId="7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88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8" fillId="13" borderId="149" xfId="2" applyFont="1" applyFill="1" applyBorder="1" applyAlignment="1">
      <alignment horizontal="center" vertical="center" wrapText="1"/>
    </xf>
    <xf numFmtId="186" fontId="9" fillId="0" borderId="108" xfId="5" applyNumberFormat="1" applyFont="1" applyBorder="1" applyAlignment="1">
      <alignment horizontal="right" vertical="center"/>
    </xf>
    <xf numFmtId="185" fontId="9" fillId="14" borderId="109" xfId="5" applyNumberFormat="1" applyFont="1" applyFill="1" applyBorder="1" applyAlignment="1">
      <alignment horizontal="right" vertical="center" wrapText="1"/>
    </xf>
    <xf numFmtId="185" fontId="9" fillId="14" borderId="150" xfId="5" applyNumberFormat="1" applyFont="1" applyFill="1" applyBorder="1" applyAlignment="1">
      <alignment horizontal="right" vertical="center" wrapText="1"/>
    </xf>
    <xf numFmtId="186" fontId="9" fillId="0" borderId="151" xfId="5" applyNumberFormat="1" applyFont="1" applyBorder="1" applyAlignment="1">
      <alignment vertical="center"/>
    </xf>
    <xf numFmtId="186" fontId="8" fillId="14" borderId="108" xfId="5" applyNumberFormat="1" applyFont="1" applyFill="1" applyBorder="1" applyAlignment="1">
      <alignment horizontal="right" vertical="center" wrapText="1"/>
    </xf>
    <xf numFmtId="186" fontId="8" fillId="14" borderId="107" xfId="5" applyNumberFormat="1" applyFont="1" applyFill="1" applyBorder="1" applyAlignment="1">
      <alignment horizontal="right" vertical="center" wrapText="1"/>
    </xf>
    <xf numFmtId="186" fontId="9" fillId="0" borderId="118" xfId="5" applyNumberFormat="1" applyFont="1" applyBorder="1" applyAlignment="1">
      <alignment horizontal="right" vertical="center"/>
    </xf>
    <xf numFmtId="185" fontId="9" fillId="14" borderId="119" xfId="5" applyNumberFormat="1" applyFont="1" applyFill="1" applyBorder="1" applyAlignment="1">
      <alignment horizontal="right" vertical="center" wrapText="1"/>
    </xf>
    <xf numFmtId="185" fontId="9" fillId="14" borderId="152" xfId="5" applyNumberFormat="1" applyFont="1" applyFill="1" applyBorder="1" applyAlignment="1">
      <alignment horizontal="right" vertical="center" wrapText="1"/>
    </xf>
    <xf numFmtId="186" fontId="8" fillId="14" borderId="118" xfId="5" applyNumberFormat="1" applyFont="1" applyFill="1" applyBorder="1" applyAlignment="1">
      <alignment horizontal="right" vertical="center" wrapText="1"/>
    </xf>
    <xf numFmtId="186" fontId="8" fillId="14" borderId="117" xfId="5" applyNumberFormat="1" applyFont="1" applyFill="1" applyBorder="1" applyAlignment="1">
      <alignment horizontal="right" vertical="center" wrapText="1"/>
    </xf>
    <xf numFmtId="186" fontId="9" fillId="0" borderId="119" xfId="5" applyNumberFormat="1" applyFont="1" applyBorder="1" applyAlignment="1">
      <alignment horizontal="right" vertical="center"/>
    </xf>
    <xf numFmtId="186" fontId="9" fillId="0" borderId="152" xfId="5" applyNumberFormat="1" applyFont="1" applyBorder="1" applyAlignment="1">
      <alignment horizontal="right" vertical="center"/>
    </xf>
    <xf numFmtId="186" fontId="9" fillId="0" borderId="117" xfId="5" applyNumberFormat="1" applyFont="1" applyBorder="1" applyAlignment="1">
      <alignment horizontal="right" vertical="center"/>
    </xf>
    <xf numFmtId="0" fontId="11" fillId="0" borderId="153" xfId="2" applyFont="1" applyBorder="1" applyAlignment="1">
      <alignment horizontal="left" vertical="center" wrapText="1"/>
    </xf>
    <xf numFmtId="186" fontId="9" fillId="14" borderId="152" xfId="5" applyNumberFormat="1" applyFont="1" applyFill="1" applyBorder="1" applyAlignment="1">
      <alignment horizontal="right" vertical="center" wrapText="1"/>
    </xf>
    <xf numFmtId="186" fontId="9" fillId="14" borderId="117" xfId="5" applyNumberFormat="1" applyFont="1" applyFill="1" applyBorder="1" applyAlignment="1">
      <alignment horizontal="right" vertical="center" wrapText="1"/>
    </xf>
    <xf numFmtId="0" fontId="11" fillId="0" borderId="154" xfId="2" applyFont="1" applyBorder="1" applyAlignment="1">
      <alignment horizontal="left" vertical="center" wrapText="1"/>
    </xf>
    <xf numFmtId="186" fontId="9" fillId="14" borderId="133" xfId="5" applyNumberFormat="1" applyFont="1" applyFill="1" applyBorder="1" applyAlignment="1">
      <alignment horizontal="right" vertical="center" wrapText="1"/>
    </xf>
    <xf numFmtId="186" fontId="9" fillId="14" borderId="155" xfId="5" applyNumberFormat="1" applyFont="1" applyFill="1" applyBorder="1" applyAlignment="1">
      <alignment horizontal="right" vertical="center" wrapText="1"/>
    </xf>
    <xf numFmtId="186" fontId="9" fillId="14" borderId="132" xfId="5" applyNumberFormat="1" applyFont="1" applyFill="1" applyBorder="1" applyAlignment="1">
      <alignment horizontal="right" vertical="center" wrapText="1"/>
    </xf>
    <xf numFmtId="186" fontId="9" fillId="14" borderId="131" xfId="5" applyNumberFormat="1" applyFont="1" applyFill="1" applyBorder="1" applyAlignment="1">
      <alignment horizontal="right" vertical="center" wrapText="1"/>
    </xf>
    <xf numFmtId="186" fontId="9" fillId="15" borderId="139" xfId="5" applyNumberFormat="1" applyFont="1" applyFill="1" applyBorder="1" applyAlignment="1">
      <alignment horizontal="right" vertical="center"/>
    </xf>
    <xf numFmtId="186" fontId="9" fillId="15" borderId="156" xfId="5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left" vertical="center" wrapText="1"/>
    </xf>
    <xf numFmtId="186" fontId="9" fillId="2" borderId="0" xfId="5" applyNumberFormat="1" applyFont="1" applyFill="1" applyBorder="1" applyAlignment="1">
      <alignment horizontal="right" vertical="center"/>
    </xf>
    <xf numFmtId="186" fontId="9" fillId="2" borderId="0" xfId="5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vertical="center"/>
    </xf>
    <xf numFmtId="0" fontId="9" fillId="16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13" fillId="16" borderId="0" xfId="2" applyFont="1" applyFill="1" applyBorder="1" applyAlignment="1">
      <alignment horizontal="left" vertical="center" wrapText="1"/>
    </xf>
    <xf numFmtId="168" fontId="9" fillId="2" borderId="0" xfId="2" applyNumberFormat="1" applyFont="1" applyFill="1" applyBorder="1" applyAlignment="1">
      <alignment horizontal="right" vertical="center" wrapText="1"/>
    </xf>
    <xf numFmtId="168" fontId="9" fillId="2" borderId="0" xfId="2" applyNumberFormat="1" applyFont="1" applyFill="1" applyBorder="1" applyAlignment="1">
      <alignment horizontal="right" vertical="center"/>
    </xf>
    <xf numFmtId="4" fontId="7" fillId="0" borderId="0" xfId="2" applyNumberFormat="1" applyFont="1" applyAlignment="1">
      <alignment vertical="center"/>
    </xf>
    <xf numFmtId="0" fontId="8" fillId="13" borderId="140" xfId="2" applyFont="1" applyFill="1" applyBorder="1" applyAlignment="1">
      <alignment horizontal="center" vertical="center" wrapText="1"/>
    </xf>
    <xf numFmtId="0" fontId="9" fillId="13" borderId="158" xfId="2" applyFont="1" applyFill="1" applyBorder="1" applyAlignment="1">
      <alignment horizontal="center" vertical="center" wrapText="1"/>
    </xf>
    <xf numFmtId="186" fontId="9" fillId="17" borderId="0" xfId="2" applyNumberFormat="1" applyFont="1" applyFill="1" applyBorder="1" applyAlignment="1">
      <alignment horizontal="center" vertical="center" wrapText="1"/>
    </xf>
    <xf numFmtId="0" fontId="9" fillId="17" borderId="0" xfId="2" applyFont="1" applyFill="1" applyBorder="1" applyAlignment="1">
      <alignment horizontal="center" vertical="center" wrapText="1"/>
    </xf>
    <xf numFmtId="186" fontId="9" fillId="2" borderId="109" xfId="5" applyNumberFormat="1" applyFont="1" applyFill="1" applyBorder="1" applyAlignment="1">
      <alignment horizontal="right" vertical="center"/>
    </xf>
    <xf numFmtId="186" fontId="7" fillId="0" borderId="0" xfId="2" applyNumberFormat="1" applyFont="1" applyAlignment="1">
      <alignment vertical="center"/>
    </xf>
    <xf numFmtId="168" fontId="9" fillId="0" borderId="0" xfId="2" applyNumberFormat="1" applyFont="1" applyBorder="1" applyAlignment="1">
      <alignment horizontal="right" vertical="center" wrapText="1"/>
    </xf>
    <xf numFmtId="168" fontId="9" fillId="0" borderId="119" xfId="2" applyNumberFormat="1" applyFont="1" applyBorder="1" applyAlignment="1">
      <alignment vertical="center"/>
    </xf>
    <xf numFmtId="166" fontId="9" fillId="0" borderId="0" xfId="2" applyNumberFormat="1" applyFont="1" applyBorder="1" applyAlignment="1">
      <alignment vertical="center" wrapText="1"/>
    </xf>
    <xf numFmtId="166" fontId="5" fillId="0" borderId="0" xfId="2" applyNumberFormat="1" applyFont="1" applyBorder="1" applyAlignment="1">
      <alignment vertical="center" wrapText="1"/>
    </xf>
    <xf numFmtId="168" fontId="9" fillId="9" borderId="140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horizontal="right" vertical="center"/>
    </xf>
    <xf numFmtId="0" fontId="11" fillId="13" borderId="168" xfId="2" applyFont="1" applyFill="1" applyBorder="1" applyAlignment="1">
      <alignment horizontal="center" vertical="center" wrapText="1"/>
    </xf>
    <xf numFmtId="0" fontId="8" fillId="13" borderId="158" xfId="2" applyFont="1" applyFill="1" applyBorder="1" applyAlignment="1">
      <alignment horizontal="center" vertical="center" wrapText="1"/>
    </xf>
    <xf numFmtId="0" fontId="9" fillId="13" borderId="125" xfId="2" applyFont="1" applyFill="1" applyBorder="1" applyAlignment="1">
      <alignment horizontal="left" vertical="center" wrapText="1"/>
    </xf>
    <xf numFmtId="168" fontId="9" fillId="2" borderId="109" xfId="2" applyNumberFormat="1" applyFont="1" applyFill="1" applyBorder="1" applyAlignment="1">
      <alignment vertical="center"/>
    </xf>
    <xf numFmtId="168" fontId="9" fillId="2" borderId="161" xfId="2" applyNumberFormat="1" applyFont="1" applyFill="1" applyBorder="1" applyAlignment="1">
      <alignment vertical="center"/>
    </xf>
    <xf numFmtId="0" fontId="9" fillId="13" borderId="169" xfId="2" applyFont="1" applyFill="1" applyBorder="1" applyAlignment="1">
      <alignment horizontal="left" vertical="center" wrapText="1"/>
    </xf>
    <xf numFmtId="0" fontId="9" fillId="13" borderId="126" xfId="2" applyFont="1" applyFill="1" applyBorder="1" applyAlignment="1">
      <alignment horizontal="left" vertical="center" wrapText="1"/>
    </xf>
    <xf numFmtId="0" fontId="9" fillId="13" borderId="168" xfId="2" applyFont="1" applyFill="1" applyBorder="1" applyAlignment="1">
      <alignment horizontal="left" vertical="center" wrapText="1"/>
    </xf>
    <xf numFmtId="168" fontId="9" fillId="9" borderId="158" xfId="2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168" fontId="9" fillId="2" borderId="0" xfId="2" applyNumberFormat="1" applyFont="1" applyFill="1" applyBorder="1" applyAlignment="1">
      <alignment vertical="center"/>
    </xf>
    <xf numFmtId="168" fontId="9" fillId="2" borderId="119" xfId="2" applyNumberFormat="1" applyFont="1" applyFill="1" applyBorder="1" applyAlignment="1">
      <alignment vertical="center"/>
    </xf>
    <xf numFmtId="168" fontId="9" fillId="2" borderId="170" xfId="2" applyNumberFormat="1" applyFont="1" applyFill="1" applyBorder="1" applyAlignment="1">
      <alignment vertical="center"/>
    </xf>
    <xf numFmtId="0" fontId="37" fillId="0" borderId="0" xfId="2" applyFont="1" applyAlignment="1">
      <alignment vertical="center"/>
    </xf>
    <xf numFmtId="168" fontId="9" fillId="9" borderId="172" xfId="2" applyNumberFormat="1" applyFont="1" applyFill="1" applyBorder="1" applyAlignment="1">
      <alignment vertical="center"/>
    </xf>
    <xf numFmtId="168" fontId="9" fillId="0" borderId="109" xfId="2" applyNumberFormat="1" applyFont="1" applyBorder="1" applyAlignment="1">
      <alignment vertical="center"/>
    </xf>
    <xf numFmtId="168" fontId="9" fillId="0" borderId="161" xfId="2" applyNumberFormat="1" applyFont="1" applyBorder="1" applyAlignment="1">
      <alignment vertical="center"/>
    </xf>
    <xf numFmtId="0" fontId="37" fillId="0" borderId="0" xfId="2" applyFont="1" applyAlignment="1">
      <alignment horizontal="right" vertical="center"/>
    </xf>
    <xf numFmtId="0" fontId="9" fillId="13" borderId="88" xfId="2" applyFont="1" applyFill="1" applyBorder="1" applyAlignment="1">
      <alignment horizontal="center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9" fillId="13" borderId="176" xfId="2" applyFont="1" applyFill="1" applyBorder="1" applyAlignment="1">
      <alignment vertical="center" wrapText="1"/>
    </xf>
    <xf numFmtId="168" fontId="9" fillId="2" borderId="177" xfId="2" applyNumberFormat="1" applyFont="1" applyFill="1" applyBorder="1" applyAlignment="1">
      <alignment vertical="center"/>
    </xf>
    <xf numFmtId="168" fontId="9" fillId="2" borderId="178" xfId="2" applyNumberFormat="1" applyFont="1" applyFill="1" applyBorder="1" applyAlignment="1">
      <alignment vertical="center"/>
    </xf>
    <xf numFmtId="168" fontId="9" fillId="2" borderId="180" xfId="2" applyNumberFormat="1" applyFont="1" applyFill="1" applyBorder="1" applyAlignment="1">
      <alignment vertical="center"/>
    </xf>
    <xf numFmtId="168" fontId="9" fillId="2" borderId="181" xfId="2" applyNumberFormat="1" applyFont="1" applyFill="1" applyBorder="1" applyAlignment="1">
      <alignment vertical="center"/>
    </xf>
    <xf numFmtId="0" fontId="9" fillId="13" borderId="169" xfId="2" applyFont="1" applyFill="1" applyBorder="1" applyAlignment="1">
      <alignment vertical="center" wrapText="1"/>
    </xf>
    <xf numFmtId="168" fontId="9" fillId="0" borderId="182" xfId="2" applyNumberFormat="1" applyFont="1" applyBorder="1" applyAlignment="1">
      <alignment vertical="center"/>
    </xf>
    <xf numFmtId="0" fontId="9" fillId="13" borderId="186" xfId="2" applyFont="1" applyFill="1" applyBorder="1" applyAlignment="1">
      <alignment vertical="center" wrapText="1"/>
    </xf>
    <xf numFmtId="0" fontId="9" fillId="13" borderId="168" xfId="2" applyFont="1" applyFill="1" applyBorder="1" applyAlignment="1">
      <alignment vertical="center" wrapText="1"/>
    </xf>
    <xf numFmtId="0" fontId="7" fillId="0" borderId="0" xfId="2" applyFont="1" applyAlignment="1">
      <alignment vertical="top"/>
    </xf>
    <xf numFmtId="0" fontId="8" fillId="13" borderId="191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92" xfId="2" applyFont="1" applyFill="1" applyBorder="1" applyAlignment="1">
      <alignment horizontal="center" vertical="center" wrapText="1"/>
    </xf>
    <xf numFmtId="0" fontId="8" fillId="13" borderId="22" xfId="2" applyFont="1" applyFill="1" applyBorder="1" applyAlignment="1">
      <alignment horizontal="center" vertical="center" wrapText="1"/>
    </xf>
    <xf numFmtId="166" fontId="9" fillId="0" borderId="194" xfId="2" applyNumberFormat="1" applyFont="1" applyBorder="1" applyAlignment="1">
      <alignment vertical="center" wrapText="1"/>
    </xf>
    <xf numFmtId="166" fontId="9" fillId="0" borderId="95" xfId="2" applyNumberFormat="1" applyFont="1" applyBorder="1" applyAlignment="1">
      <alignment vertical="center" wrapText="1"/>
    </xf>
    <xf numFmtId="166" fontId="9" fillId="0" borderId="195" xfId="2" applyNumberFormat="1" applyFont="1" applyBorder="1" applyAlignment="1">
      <alignment vertical="center" wrapText="1"/>
    </xf>
    <xf numFmtId="166" fontId="9" fillId="0" borderId="96" xfId="2" applyNumberFormat="1" applyFont="1" applyBorder="1" applyAlignment="1">
      <alignment vertical="center" wrapText="1"/>
    </xf>
    <xf numFmtId="168" fontId="9" fillId="9" borderId="200" xfId="2" applyNumberFormat="1" applyFont="1" applyFill="1" applyBorder="1" applyAlignment="1">
      <alignment vertical="center" wrapText="1"/>
    </xf>
    <xf numFmtId="168" fontId="9" fillId="9" borderId="144" xfId="2" applyNumberFormat="1" applyFont="1" applyFill="1" applyBorder="1" applyAlignment="1">
      <alignment vertical="center" wrapText="1"/>
    </xf>
    <xf numFmtId="168" fontId="9" fillId="9" borderId="201" xfId="2" applyNumberFormat="1" applyFont="1" applyFill="1" applyBorder="1" applyAlignment="1">
      <alignment vertical="center" wrapText="1"/>
    </xf>
    <xf numFmtId="168" fontId="9" fillId="9" borderId="87" xfId="2" applyNumberFormat="1" applyFont="1" applyFill="1" applyBorder="1" applyAlignment="1">
      <alignment vertical="center" wrapText="1"/>
    </xf>
    <xf numFmtId="168" fontId="9" fillId="9" borderId="147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0" fontId="9" fillId="16" borderId="0" xfId="2" applyFont="1" applyFill="1" applyBorder="1" applyAlignment="1">
      <alignment horizontal="right" vertical="center" wrapText="1"/>
    </xf>
    <xf numFmtId="168" fontId="5" fillId="2" borderId="0" xfId="2" applyNumberFormat="1" applyFont="1" applyFill="1" applyBorder="1" applyAlignment="1">
      <alignment vertical="center"/>
    </xf>
    <xf numFmtId="0" fontId="9" fillId="13" borderId="204" xfId="2" applyFont="1" applyFill="1" applyBorder="1" applyAlignment="1">
      <alignment horizontal="center" vertical="center" wrapText="1"/>
    </xf>
    <xf numFmtId="0" fontId="9" fillId="13" borderId="205" xfId="2" applyFont="1" applyFill="1" applyBorder="1" applyAlignment="1">
      <alignment horizontal="center" vertical="center" wrapText="1"/>
    </xf>
    <xf numFmtId="168" fontId="9" fillId="2" borderId="182" xfId="2" applyNumberFormat="1" applyFont="1" applyFill="1" applyBorder="1" applyAlignment="1">
      <alignment vertical="center"/>
    </xf>
    <xf numFmtId="168" fontId="9" fillId="16" borderId="181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/>
    </xf>
    <xf numFmtId="0" fontId="8" fillId="16" borderId="0" xfId="2" applyFont="1" applyFill="1" applyBorder="1" applyAlignment="1">
      <alignment vertical="center" wrapText="1"/>
    </xf>
    <xf numFmtId="0" fontId="7" fillId="0" borderId="0" xfId="2" applyFont="1" applyAlignment="1">
      <alignment horizontal="center"/>
    </xf>
    <xf numFmtId="0" fontId="7" fillId="2" borderId="0" xfId="2" applyFont="1" applyFill="1" applyBorder="1"/>
    <xf numFmtId="0" fontId="8" fillId="13" borderId="214" xfId="2" applyFont="1" applyFill="1" applyBorder="1" applyAlignment="1">
      <alignment horizontal="center" vertical="center" wrapText="1"/>
    </xf>
    <xf numFmtId="0" fontId="8" fillId="13" borderId="215" xfId="2" applyFont="1" applyFill="1" applyBorder="1" applyAlignment="1">
      <alignment horizontal="center" vertical="center" wrapText="1"/>
    </xf>
    <xf numFmtId="0" fontId="8" fillId="13" borderId="216" xfId="2" applyFont="1" applyFill="1" applyBorder="1" applyAlignment="1">
      <alignment horizontal="center" vertical="center" wrapText="1"/>
    </xf>
    <xf numFmtId="0" fontId="11" fillId="0" borderId="110" xfId="2" applyFont="1" applyBorder="1" applyAlignment="1">
      <alignment horizontal="left" vertical="center" wrapText="1"/>
    </xf>
    <xf numFmtId="166" fontId="9" fillId="14" borderId="109" xfId="2" applyNumberFormat="1" applyFont="1" applyFill="1" applyBorder="1" applyAlignment="1">
      <alignment horizontal="right" vertical="center" wrapText="1"/>
    </xf>
    <xf numFmtId="166" fontId="9" fillId="0" borderId="111" xfId="2" applyNumberFormat="1" applyFont="1" applyBorder="1" applyAlignment="1">
      <alignment horizontal="right" vertical="center"/>
    </xf>
    <xf numFmtId="166" fontId="9" fillId="14" borderId="107" xfId="2" applyNumberFormat="1" applyFont="1" applyFill="1" applyBorder="1" applyAlignment="1">
      <alignment horizontal="right" vertical="center" wrapText="1"/>
    </xf>
    <xf numFmtId="0" fontId="11" fillId="0" borderId="120" xfId="2" applyFont="1" applyBorder="1" applyAlignment="1">
      <alignment horizontal="left" vertical="center" wrapText="1"/>
    </xf>
    <xf numFmtId="166" fontId="9" fillId="14" borderId="119" xfId="2" applyNumberFormat="1" applyFont="1" applyFill="1" applyBorder="1" applyAlignment="1">
      <alignment horizontal="right" vertical="center" wrapText="1"/>
    </xf>
    <xf numFmtId="166" fontId="9" fillId="0" borderId="218" xfId="2" applyNumberFormat="1" applyFont="1" applyBorder="1" applyAlignment="1">
      <alignment horizontal="right" vertical="center"/>
    </xf>
    <xf numFmtId="0" fontId="11" fillId="0" borderId="219" xfId="2" applyFont="1" applyBorder="1" applyAlignment="1">
      <alignment horizontal="left" vertical="center" wrapText="1"/>
    </xf>
    <xf numFmtId="166" fontId="9" fillId="0" borderId="220" xfId="2" applyNumberFormat="1" applyFont="1" applyBorder="1" applyAlignment="1">
      <alignment horizontal="right" vertical="center"/>
    </xf>
    <xf numFmtId="0" fontId="11" fillId="0" borderId="134" xfId="2" applyFont="1" applyBorder="1" applyAlignment="1">
      <alignment horizontal="left" vertical="center" wrapText="1"/>
    </xf>
    <xf numFmtId="0" fontId="9" fillId="16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166" fontId="8" fillId="2" borderId="0" xfId="2" applyNumberFormat="1" applyFont="1" applyFill="1" applyBorder="1" applyAlignment="1">
      <alignment horizontal="right" vertical="center" wrapText="1"/>
    </xf>
    <xf numFmtId="168" fontId="8" fillId="2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Alignment="1">
      <alignment horizontal="center" vertical="center"/>
    </xf>
    <xf numFmtId="186" fontId="9" fillId="0" borderId="197" xfId="5" applyNumberFormat="1" applyFont="1" applyBorder="1" applyAlignment="1">
      <alignment vertical="center"/>
    </xf>
    <xf numFmtId="186" fontId="9" fillId="0" borderId="224" xfId="5" applyNumberFormat="1" applyFont="1" applyBorder="1" applyAlignment="1">
      <alignment vertical="center"/>
    </xf>
    <xf numFmtId="186" fontId="9" fillId="0" borderId="225" xfId="5" applyNumberFormat="1" applyFont="1" applyBorder="1" applyAlignment="1">
      <alignment vertical="center"/>
    </xf>
    <xf numFmtId="166" fontId="9" fillId="0" borderId="224" xfId="2" applyNumberFormat="1" applyFont="1" applyBorder="1" applyAlignment="1">
      <alignment horizontal="right" vertical="center"/>
    </xf>
    <xf numFmtId="0" fontId="7" fillId="16" borderId="0" xfId="2" applyFont="1" applyFill="1" applyBorder="1" applyAlignment="1">
      <alignment horizontal="left" vertical="center"/>
    </xf>
    <xf numFmtId="188" fontId="7" fillId="0" borderId="0" xfId="2" applyNumberFormat="1" applyFont="1" applyAlignment="1">
      <alignment vertical="center"/>
    </xf>
    <xf numFmtId="0" fontId="9" fillId="13" borderId="158" xfId="2" applyFont="1" applyFill="1" applyBorder="1" applyAlignment="1">
      <alignment vertical="center" wrapText="1"/>
    </xf>
    <xf numFmtId="168" fontId="9" fillId="2" borderId="226" xfId="2" applyNumberFormat="1" applyFont="1" applyFill="1" applyBorder="1" applyAlignment="1">
      <alignment vertical="center"/>
    </xf>
    <xf numFmtId="168" fontId="9" fillId="2" borderId="227" xfId="2" applyNumberFormat="1" applyFont="1" applyFill="1" applyBorder="1" applyAlignment="1">
      <alignment vertical="center"/>
    </xf>
    <xf numFmtId="0" fontId="9" fillId="13" borderId="168" xfId="2" applyFont="1" applyFill="1" applyBorder="1" applyAlignment="1">
      <alignment horizontal="center" vertical="center" wrapText="1"/>
    </xf>
    <xf numFmtId="0" fontId="9" fillId="13" borderId="125" xfId="2" applyFont="1" applyFill="1" applyBorder="1" applyAlignment="1">
      <alignment vertical="center" wrapText="1"/>
    </xf>
    <xf numFmtId="168" fontId="9" fillId="2" borderId="217" xfId="2" applyNumberFormat="1" applyFont="1" applyFill="1" applyBorder="1" applyAlignment="1">
      <alignment vertical="center"/>
    </xf>
    <xf numFmtId="0" fontId="9" fillId="13" borderId="126" xfId="2" applyFont="1" applyFill="1" applyBorder="1" applyAlignment="1">
      <alignment vertical="center" wrapText="1"/>
    </xf>
    <xf numFmtId="0" fontId="9" fillId="13" borderId="176" xfId="2" applyFont="1" applyFill="1" applyBorder="1" applyAlignment="1">
      <alignment horizontal="center" vertical="center" wrapText="1"/>
    </xf>
    <xf numFmtId="4" fontId="9" fillId="2" borderId="0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vertical="center"/>
    </xf>
    <xf numFmtId="166" fontId="9" fillId="0" borderId="109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14" fillId="0" borderId="0" xfId="0" applyFont="1" applyAlignment="1"/>
    <xf numFmtId="0" fontId="23" fillId="10" borderId="44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168" fontId="9" fillId="15" borderId="240" xfId="5" applyNumberFormat="1" applyFont="1" applyFill="1" applyBorder="1" applyAlignment="1">
      <alignment horizontal="right" vertical="center"/>
    </xf>
    <xf numFmtId="168" fontId="9" fillId="15" borderId="241" xfId="5" applyNumberFormat="1" applyFont="1" applyFill="1" applyBorder="1" applyAlignment="1">
      <alignment horizontal="right" vertical="center"/>
    </xf>
    <xf numFmtId="168" fontId="9" fillId="15" borderId="242" xfId="5" applyNumberFormat="1" applyFont="1" applyFill="1" applyBorder="1" applyAlignment="1">
      <alignment horizontal="right" vertical="center"/>
    </xf>
    <xf numFmtId="168" fontId="9" fillId="0" borderId="0" xfId="2" applyNumberFormat="1" applyFont="1" applyFill="1" applyBorder="1" applyAlignment="1">
      <alignment vertical="center"/>
    </xf>
    <xf numFmtId="0" fontId="8" fillId="13" borderId="241" xfId="2" applyFont="1" applyFill="1" applyBorder="1" applyAlignment="1">
      <alignment horizontal="center" vertical="center" wrapText="1"/>
    </xf>
    <xf numFmtId="168" fontId="9" fillId="9" borderId="241" xfId="2" applyNumberFormat="1" applyFont="1" applyFill="1" applyBorder="1" applyAlignment="1">
      <alignment vertical="center" wrapText="1"/>
    </xf>
    <xf numFmtId="0" fontId="8" fillId="13" borderId="252" xfId="2" applyFont="1" applyFill="1" applyBorder="1" applyAlignment="1">
      <alignment horizontal="center" vertical="center" wrapText="1"/>
    </xf>
    <xf numFmtId="0" fontId="8" fillId="13" borderId="251" xfId="2" applyFont="1" applyFill="1" applyBorder="1" applyAlignment="1">
      <alignment horizontal="center" vertical="center" wrapText="1"/>
    </xf>
    <xf numFmtId="0" fontId="26" fillId="0" borderId="55" xfId="3" applyFont="1" applyBorder="1" applyAlignment="1">
      <alignment horizontal="left"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30" fillId="0" borderId="0" xfId="6" applyFont="1"/>
    <xf numFmtId="0" fontId="21" fillId="0" borderId="0" xfId="6" applyFont="1" applyAlignment="1">
      <alignment horizontal="center"/>
    </xf>
    <xf numFmtId="0" fontId="48" fillId="0" borderId="14" xfId="6" applyFont="1" applyBorder="1" applyAlignment="1"/>
    <xf numFmtId="0" fontId="50" fillId="19" borderId="187" xfId="6" applyFont="1" applyFill="1" applyBorder="1" applyAlignment="1">
      <alignment horizontal="center" vertical="center"/>
    </xf>
    <xf numFmtId="0" fontId="50" fillId="19" borderId="188" xfId="6" applyFont="1" applyFill="1" applyBorder="1" applyAlignment="1">
      <alignment horizontal="center" vertical="center"/>
    </xf>
    <xf numFmtId="0" fontId="50" fillId="19" borderId="189" xfId="6" applyFont="1" applyFill="1" applyBorder="1" applyAlignment="1">
      <alignment horizontal="center" vertical="center"/>
    </xf>
    <xf numFmtId="0" fontId="51" fillId="4" borderId="257" xfId="6" applyFont="1" applyFill="1" applyBorder="1"/>
    <xf numFmtId="0" fontId="30" fillId="4" borderId="80" xfId="6" applyFont="1" applyFill="1" applyBorder="1"/>
    <xf numFmtId="0" fontId="30" fillId="4" borderId="51" xfId="6" applyFont="1" applyFill="1" applyBorder="1"/>
    <xf numFmtId="0" fontId="30" fillId="0" borderId="258" xfId="6" applyFont="1" applyBorder="1" applyAlignment="1">
      <alignment horizontal="left" indent="1"/>
    </xf>
    <xf numFmtId="188" fontId="53" fillId="0" borderId="259" xfId="6" applyNumberFormat="1" applyFont="1" applyBorder="1"/>
    <xf numFmtId="188" fontId="53" fillId="0" borderId="78" xfId="6" applyNumberFormat="1" applyFont="1" applyBorder="1"/>
    <xf numFmtId="0" fontId="55" fillId="0" borderId="260" xfId="6" applyFont="1" applyBorder="1" applyAlignment="1">
      <alignment horizontal="left" indent="5"/>
    </xf>
    <xf numFmtId="190" fontId="27" fillId="0" borderId="32" xfId="7" applyNumberFormat="1" applyFont="1" applyBorder="1"/>
    <xf numFmtId="190" fontId="27" fillId="0" borderId="66" xfId="7" applyNumberFormat="1" applyFont="1" applyBorder="1"/>
    <xf numFmtId="0" fontId="55" fillId="0" borderId="261" xfId="6" applyFont="1" applyBorder="1" applyAlignment="1">
      <alignment horizontal="left" indent="5"/>
    </xf>
    <xf numFmtId="190" fontId="27" fillId="0" borderId="262" xfId="7" applyNumberFormat="1" applyFont="1" applyBorder="1"/>
    <xf numFmtId="190" fontId="27" fillId="0" borderId="60" xfId="7" applyNumberFormat="1" applyFont="1" applyBorder="1"/>
    <xf numFmtId="0" fontId="30" fillId="0" borderId="263" xfId="6" applyFont="1" applyBorder="1" applyAlignment="1">
      <alignment horizontal="left" indent="1"/>
    </xf>
    <xf numFmtId="0" fontId="55" fillId="0" borderId="256" xfId="6" applyFont="1" applyBorder="1" applyAlignment="1">
      <alignment horizontal="left" indent="5"/>
    </xf>
    <xf numFmtId="190" fontId="27" fillId="0" borderId="264" xfId="7" applyNumberFormat="1" applyFont="1" applyBorder="1"/>
    <xf numFmtId="190" fontId="27" fillId="0" borderId="265" xfId="7" applyNumberFormat="1" applyFont="1" applyBorder="1"/>
    <xf numFmtId="0" fontId="55" fillId="20" borderId="3" xfId="6" applyFont="1" applyFill="1" applyBorder="1" applyAlignment="1">
      <alignment horizontal="left" indent="3"/>
    </xf>
    <xf numFmtId="190" fontId="27" fillId="20" borderId="252" xfId="7" applyNumberFormat="1" applyFont="1" applyFill="1" applyBorder="1"/>
    <xf numFmtId="190" fontId="27" fillId="20" borderId="266" xfId="7" applyNumberFormat="1" applyFont="1" applyFill="1" applyBorder="1"/>
    <xf numFmtId="190" fontId="27" fillId="20" borderId="267" xfId="7" applyNumberFormat="1" applyFont="1" applyFill="1" applyBorder="1"/>
    <xf numFmtId="190" fontId="27" fillId="20" borderId="268" xfId="7" applyNumberFormat="1" applyFont="1" applyFill="1" applyBorder="1"/>
    <xf numFmtId="0" fontId="51" fillId="4" borderId="87" xfId="6" applyFont="1" applyFill="1" applyBorder="1"/>
    <xf numFmtId="190" fontId="54" fillId="4" borderId="269" xfId="7" applyNumberFormat="1" applyFont="1" applyFill="1" applyBorder="1"/>
    <xf numFmtId="190" fontId="54" fillId="4" borderId="243" xfId="7" applyNumberFormat="1" applyFont="1" applyFill="1" applyBorder="1"/>
    <xf numFmtId="190" fontId="54" fillId="4" borderId="245" xfId="7" applyNumberFormat="1" applyFont="1" applyFill="1" applyBorder="1"/>
    <xf numFmtId="190" fontId="54" fillId="4" borderId="245" xfId="6" applyNumberFormat="1" applyFont="1" applyFill="1" applyBorder="1"/>
    <xf numFmtId="0" fontId="51" fillId="9" borderId="255" xfId="6" applyFont="1" applyFill="1" applyBorder="1"/>
    <xf numFmtId="0" fontId="30" fillId="9" borderId="270" xfId="6" applyFont="1" applyFill="1" applyBorder="1"/>
    <xf numFmtId="0" fontId="30" fillId="9" borderId="271" xfId="6" applyFont="1" applyFill="1" applyBorder="1"/>
    <xf numFmtId="0" fontId="30" fillId="0" borderId="260" xfId="6" applyFont="1" applyBorder="1" applyAlignment="1">
      <alignment horizontal="left" indent="1"/>
    </xf>
    <xf numFmtId="190" fontId="30" fillId="0" borderId="32" xfId="7" applyNumberFormat="1" applyFont="1" applyBorder="1"/>
    <xf numFmtId="190" fontId="30" fillId="0" borderId="66" xfId="7" applyNumberFormat="1" applyFont="1" applyBorder="1"/>
    <xf numFmtId="0" fontId="30" fillId="0" borderId="3" xfId="6" applyFont="1" applyBorder="1" applyAlignment="1">
      <alignment horizontal="left" indent="1"/>
    </xf>
    <xf numFmtId="190" fontId="30" fillId="0" borderId="266" xfId="7" applyNumberFormat="1" applyFont="1" applyBorder="1"/>
    <xf numFmtId="190" fontId="30" fillId="0" borderId="267" xfId="7" applyNumberFormat="1" applyFont="1" applyBorder="1"/>
    <xf numFmtId="0" fontId="30" fillId="0" borderId="256" xfId="6" applyFont="1" applyBorder="1" applyAlignment="1">
      <alignment horizontal="left" indent="1"/>
    </xf>
    <xf numFmtId="0" fontId="30" fillId="0" borderId="264" xfId="6" applyFont="1" applyBorder="1"/>
    <xf numFmtId="0" fontId="51" fillId="21" borderId="255" xfId="6" applyFont="1" applyFill="1" applyBorder="1"/>
    <xf numFmtId="190" fontId="54" fillId="21" borderId="270" xfId="6" applyNumberFormat="1" applyFont="1" applyFill="1" applyBorder="1"/>
    <xf numFmtId="190" fontId="54" fillId="21" borderId="271" xfId="6" applyNumberFormat="1" applyFont="1" applyFill="1" applyBorder="1"/>
    <xf numFmtId="0" fontId="51" fillId="22" borderId="258" xfId="6" applyFont="1" applyFill="1" applyBorder="1"/>
    <xf numFmtId="190" fontId="54" fillId="22" borderId="259" xfId="7" applyNumberFormat="1" applyFont="1" applyFill="1" applyBorder="1"/>
    <xf numFmtId="190" fontId="54" fillId="22" borderId="78" xfId="7" applyNumberFormat="1" applyFont="1" applyFill="1" applyBorder="1"/>
    <xf numFmtId="190" fontId="54" fillId="22" borderId="255" xfId="6" applyNumberFormat="1" applyFont="1" applyFill="1" applyBorder="1"/>
    <xf numFmtId="0" fontId="30" fillId="0" borderId="32" xfId="6" applyFont="1" applyBorder="1"/>
    <xf numFmtId="0" fontId="30" fillId="0" borderId="66" xfId="6" applyFont="1" applyBorder="1"/>
    <xf numFmtId="0" fontId="30" fillId="0" borderId="265" xfId="6" applyFont="1" applyBorder="1"/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26" fillId="0" borderId="55" xfId="3" applyFont="1" applyBorder="1" applyAlignment="1">
      <alignment horizontal="left" vertical="center"/>
    </xf>
    <xf numFmtId="168" fontId="9" fillId="9" borderId="241" xfId="2" applyNumberFormat="1" applyFont="1" applyFill="1" applyBorder="1" applyAlignment="1">
      <alignment vertical="center"/>
    </xf>
    <xf numFmtId="0" fontId="8" fillId="13" borderId="157" xfId="2" applyFont="1" applyFill="1" applyBorder="1" applyAlignment="1">
      <alignment horizontal="center" vertical="center" wrapText="1"/>
    </xf>
    <xf numFmtId="166" fontId="9" fillId="0" borderId="110" xfId="2" applyNumberFormat="1" applyFont="1" applyBorder="1" applyAlignment="1">
      <alignment vertical="center" wrapText="1"/>
    </xf>
    <xf numFmtId="168" fontId="9" fillId="9" borderId="157" xfId="2" applyNumberFormat="1" applyFont="1" applyFill="1" applyBorder="1" applyAlignment="1">
      <alignment vertical="center" wrapText="1"/>
    </xf>
    <xf numFmtId="0" fontId="8" fillId="13" borderId="87" xfId="2" applyFont="1" applyFill="1" applyBorder="1" applyAlignment="1">
      <alignment horizontal="center" vertical="center" wrapText="1"/>
    </xf>
    <xf numFmtId="166" fontId="9" fillId="0" borderId="272" xfId="2" applyNumberFormat="1" applyFont="1" applyBorder="1" applyAlignment="1">
      <alignment vertical="center" wrapText="1"/>
    </xf>
    <xf numFmtId="0" fontId="8" fillId="13" borderId="245" xfId="2" applyFont="1" applyFill="1" applyBorder="1" applyAlignment="1">
      <alignment horizontal="center" vertical="center" wrapText="1"/>
    </xf>
    <xf numFmtId="166" fontId="9" fillId="0" borderId="116" xfId="2" applyNumberFormat="1" applyFont="1" applyBorder="1" applyAlignment="1">
      <alignment vertical="center" wrapText="1"/>
    </xf>
    <xf numFmtId="166" fontId="9" fillId="0" borderId="22" xfId="2" applyNumberFormat="1" applyFont="1" applyBorder="1" applyAlignment="1">
      <alignment vertical="center" wrapText="1"/>
    </xf>
    <xf numFmtId="0" fontId="30" fillId="4" borderId="275" xfId="6" applyFont="1" applyFill="1" applyBorder="1"/>
    <xf numFmtId="188" fontId="54" fillId="0" borderId="276" xfId="6" applyNumberFormat="1" applyFont="1" applyBorder="1"/>
    <xf numFmtId="190" fontId="27" fillId="0" borderId="35" xfId="7" applyNumberFormat="1" applyFont="1" applyBorder="1"/>
    <xf numFmtId="190" fontId="27" fillId="0" borderId="277" xfId="7" applyNumberFormat="1" applyFont="1" applyBorder="1"/>
    <xf numFmtId="0" fontId="30" fillId="4" borderId="79" xfId="6" applyFont="1" applyFill="1" applyBorder="1"/>
    <xf numFmtId="188" fontId="53" fillId="0" borderId="76" xfId="6" applyNumberFormat="1" applyFont="1" applyBorder="1"/>
    <xf numFmtId="190" fontId="27" fillId="0" borderId="65" xfId="7" applyNumberFormat="1" applyFont="1" applyBorder="1"/>
    <xf numFmtId="190" fontId="27" fillId="0" borderId="68" xfId="7" applyNumberFormat="1" applyFont="1" applyBorder="1"/>
    <xf numFmtId="190" fontId="27" fillId="0" borderId="278" xfId="7" applyNumberFormat="1" applyFont="1" applyBorder="1"/>
    <xf numFmtId="190" fontId="54" fillId="21" borderId="279" xfId="6" applyNumberFormat="1" applyFont="1" applyFill="1" applyBorder="1"/>
    <xf numFmtId="190" fontId="30" fillId="0" borderId="35" xfId="6" applyNumberFormat="1" applyFont="1" applyBorder="1"/>
    <xf numFmtId="190" fontId="30" fillId="0" borderId="280" xfId="6" applyNumberFormat="1" applyFont="1" applyBorder="1"/>
    <xf numFmtId="190" fontId="54" fillId="21" borderId="281" xfId="6" applyNumberFormat="1" applyFont="1" applyFill="1" applyBorder="1"/>
    <xf numFmtId="0" fontId="30" fillId="9" borderId="281" xfId="6" applyFont="1" applyFill="1" applyBorder="1"/>
    <xf numFmtId="190" fontId="30" fillId="0" borderId="65" xfId="7" applyNumberFormat="1" applyFont="1" applyBorder="1"/>
    <xf numFmtId="190" fontId="30" fillId="0" borderId="282" xfId="7" applyNumberFormat="1" applyFont="1" applyBorder="1"/>
    <xf numFmtId="190" fontId="27" fillId="20" borderId="282" xfId="7" applyNumberFormat="1" applyFont="1" applyFill="1" applyBorder="1"/>
    <xf numFmtId="0" fontId="30" fillId="0" borderId="278" xfId="6" applyFont="1" applyBorder="1"/>
    <xf numFmtId="190" fontId="54" fillId="22" borderId="76" xfId="7" applyNumberFormat="1" applyFont="1" applyFill="1" applyBorder="1"/>
    <xf numFmtId="0" fontId="30" fillId="0" borderId="65" xfId="6" applyFont="1" applyBorder="1"/>
    <xf numFmtId="0" fontId="26" fillId="0" borderId="55" xfId="3" applyFont="1" applyBorder="1" applyAlignment="1">
      <alignment horizontal="left"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11" fillId="11" borderId="26" xfId="0" applyFont="1" applyFill="1" applyBorder="1" applyAlignment="1">
      <alignment horizontal="left" vertical="center"/>
    </xf>
    <xf numFmtId="3" fontId="11" fillId="11" borderId="27" xfId="0" applyNumberFormat="1" applyFont="1" applyFill="1" applyBorder="1" applyAlignment="1">
      <alignment horizontal="center" vertical="center"/>
    </xf>
    <xf numFmtId="166" fontId="11" fillId="11" borderId="28" xfId="0" applyNumberFormat="1" applyFont="1" applyFill="1" applyBorder="1" applyAlignment="1" applyProtection="1">
      <alignment horizontal="center" vertical="center" shrinkToFit="1"/>
    </xf>
    <xf numFmtId="168" fontId="11" fillId="11" borderId="29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7" fillId="2" borderId="20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8" fontId="12" fillId="2" borderId="283" xfId="1" applyNumberFormat="1" applyFont="1" applyFill="1" applyBorder="1" applyAlignment="1">
      <alignment horizontal="center" vertical="center"/>
    </xf>
    <xf numFmtId="168" fontId="12" fillId="2" borderId="284" xfId="1" applyNumberFormat="1" applyFont="1" applyFill="1" applyBorder="1" applyAlignment="1">
      <alignment horizontal="center" vertical="center"/>
    </xf>
    <xf numFmtId="0" fontId="8" fillId="13" borderId="205" xfId="2" applyFont="1" applyFill="1" applyBorder="1" applyAlignment="1">
      <alignment horizontal="center" vertical="center" wrapText="1"/>
    </xf>
    <xf numFmtId="166" fontId="9" fillId="0" borderId="204" xfId="2" applyNumberFormat="1" applyFont="1" applyBorder="1" applyAlignment="1">
      <alignment vertical="center" wrapText="1"/>
    </xf>
    <xf numFmtId="168" fontId="9" fillId="9" borderId="2" xfId="2" applyNumberFormat="1" applyFont="1" applyFill="1" applyBorder="1" applyAlignment="1">
      <alignment vertical="center" wrapText="1"/>
    </xf>
    <xf numFmtId="168" fontId="9" fillId="9" borderId="245" xfId="2" applyNumberFormat="1" applyFont="1" applyFill="1" applyBorder="1" applyAlignment="1">
      <alignment vertical="center" wrapText="1"/>
    </xf>
    <xf numFmtId="188" fontId="20" fillId="0" borderId="0" xfId="3" applyNumberFormat="1" applyFont="1"/>
    <xf numFmtId="168" fontId="9" fillId="0" borderId="111" xfId="2" applyNumberFormat="1" applyFont="1" applyBorder="1" applyAlignment="1">
      <alignment horizontal="right" vertical="center"/>
    </xf>
    <xf numFmtId="166" fontId="8" fillId="14" borderId="109" xfId="2" applyNumberFormat="1" applyFont="1" applyFill="1" applyBorder="1" applyAlignment="1">
      <alignment horizontal="right" vertical="center" wrapText="1"/>
    </xf>
    <xf numFmtId="166" fontId="8" fillId="14" borderId="107" xfId="2" applyNumberFormat="1" applyFont="1" applyFill="1" applyBorder="1" applyAlignment="1">
      <alignment horizontal="right" vertical="center" wrapText="1"/>
    </xf>
    <xf numFmtId="166" fontId="8" fillId="14" borderId="119" xfId="2" applyNumberFormat="1" applyFont="1" applyFill="1" applyBorder="1" applyAlignment="1">
      <alignment horizontal="right" vertical="center" wrapText="1"/>
    </xf>
    <xf numFmtId="166" fontId="8" fillId="14" borderId="117" xfId="2" applyNumberFormat="1" applyFont="1" applyFill="1" applyBorder="1" applyAlignment="1">
      <alignment horizontal="right" vertical="center" wrapText="1"/>
    </xf>
    <xf numFmtId="168" fontId="9" fillId="9" borderId="142" xfId="5" applyNumberFormat="1" applyFont="1" applyFill="1" applyBorder="1" applyAlignment="1">
      <alignment horizontal="right" vertical="center"/>
    </xf>
    <xf numFmtId="186" fontId="9" fillId="9" borderId="241" xfId="5" applyNumberFormat="1" applyFont="1" applyFill="1" applyBorder="1" applyAlignment="1">
      <alignment horizontal="right" vertical="center"/>
    </xf>
    <xf numFmtId="186" fontId="9" fillId="9" borderId="242" xfId="5" applyNumberFormat="1" applyFont="1" applyFill="1" applyBorder="1" applyAlignment="1">
      <alignment vertical="center"/>
    </xf>
    <xf numFmtId="186" fontId="9" fillId="0" borderId="108" xfId="5" applyNumberFormat="1" applyFont="1" applyBorder="1" applyAlignment="1">
      <alignment vertical="center"/>
    </xf>
    <xf numFmtId="185" fontId="8" fillId="14" borderId="109" xfId="5" applyNumberFormat="1" applyFont="1" applyFill="1" applyBorder="1" applyAlignment="1">
      <alignment horizontal="right" vertical="center" wrapText="1"/>
    </xf>
    <xf numFmtId="185" fontId="8" fillId="14" borderId="150" xfId="5" applyNumberFormat="1" applyFont="1" applyFill="1" applyBorder="1" applyAlignment="1">
      <alignment horizontal="right" vertical="center" wrapText="1"/>
    </xf>
    <xf numFmtId="185" fontId="8" fillId="14" borderId="119" xfId="5" applyNumberFormat="1" applyFont="1" applyFill="1" applyBorder="1" applyAlignment="1">
      <alignment horizontal="right" vertical="center" wrapText="1"/>
    </xf>
    <xf numFmtId="185" fontId="8" fillId="14" borderId="152" xfId="5" applyNumberFormat="1" applyFont="1" applyFill="1" applyBorder="1" applyAlignment="1">
      <alignment horizontal="right" vertical="center" wrapText="1"/>
    </xf>
    <xf numFmtId="186" fontId="9" fillId="9" borderId="140" xfId="5" applyNumberFormat="1" applyFont="1" applyFill="1" applyBorder="1" applyAlignment="1">
      <alignment horizontal="right" vertical="center" wrapText="1"/>
    </xf>
    <xf numFmtId="186" fontId="9" fillId="9" borderId="156" xfId="5" applyNumberFormat="1" applyFont="1" applyFill="1" applyBorder="1" applyAlignment="1">
      <alignment horizontal="right" vertical="center"/>
    </xf>
    <xf numFmtId="168" fontId="9" fillId="0" borderId="164" xfId="2" applyNumberFormat="1" applyFont="1" applyBorder="1" applyAlignment="1">
      <alignment vertical="center"/>
    </xf>
    <xf numFmtId="168" fontId="9" fillId="0" borderId="184" xfId="2" applyNumberFormat="1" applyFont="1" applyBorder="1" applyAlignment="1">
      <alignment vertical="center"/>
    </xf>
    <xf numFmtId="168" fontId="9" fillId="0" borderId="185" xfId="2" applyNumberFormat="1" applyFont="1" applyBorder="1" applyAlignment="1">
      <alignment vertical="center"/>
    </xf>
    <xf numFmtId="166" fontId="9" fillId="0" borderId="197" xfId="2" applyNumberFormat="1" applyFont="1" applyBorder="1" applyAlignment="1">
      <alignment vertical="center" wrapText="1"/>
    </xf>
    <xf numFmtId="166" fontId="9" fillId="0" borderId="121" xfId="2" applyNumberFormat="1" applyFont="1" applyBorder="1" applyAlignment="1">
      <alignment vertical="center" wrapText="1"/>
    </xf>
    <xf numFmtId="166" fontId="9" fillId="0" borderId="198" xfId="2" applyNumberFormat="1" applyFont="1" applyBorder="1" applyAlignment="1">
      <alignment vertical="center" wrapText="1"/>
    </xf>
    <xf numFmtId="166" fontId="9" fillId="0" borderId="124" xfId="2" applyNumberFormat="1" applyFont="1" applyBorder="1" applyAlignment="1">
      <alignment vertical="center" wrapText="1"/>
    </xf>
    <xf numFmtId="166" fontId="9" fillId="0" borderId="221" xfId="2" applyNumberFormat="1" applyFont="1" applyBorder="1" applyAlignment="1">
      <alignment vertical="center" wrapText="1"/>
    </xf>
    <xf numFmtId="168" fontId="9" fillId="16" borderId="185" xfId="2" applyNumberFormat="1" applyFont="1" applyFill="1" applyBorder="1" applyAlignment="1">
      <alignment vertical="center" wrapText="1"/>
    </xf>
    <xf numFmtId="166" fontId="9" fillId="0" borderId="119" xfId="2" applyNumberFormat="1" applyFont="1" applyBorder="1" applyAlignment="1">
      <alignment vertical="center" wrapText="1"/>
    </xf>
    <xf numFmtId="166" fontId="9" fillId="0" borderId="120" xfId="2" applyNumberFormat="1" applyFont="1" applyBorder="1" applyAlignment="1">
      <alignment vertical="center" wrapText="1"/>
    </xf>
    <xf numFmtId="166" fontId="9" fillId="0" borderId="274" xfId="2" applyNumberFormat="1" applyFont="1" applyBorder="1" applyAlignment="1">
      <alignment vertical="center" wrapText="1"/>
    </xf>
    <xf numFmtId="186" fontId="9" fillId="0" borderId="118" xfId="5" applyNumberFormat="1" applyFont="1" applyBorder="1" applyAlignment="1">
      <alignment vertical="center"/>
    </xf>
    <xf numFmtId="166" fontId="9" fillId="0" borderId="132" xfId="2" applyNumberFormat="1" applyFont="1" applyBorder="1" applyAlignment="1">
      <alignment horizontal="right" vertical="center"/>
    </xf>
    <xf numFmtId="168" fontId="9" fillId="0" borderId="108" xfId="2" applyNumberFormat="1" applyFont="1" applyBorder="1" applyAlignment="1">
      <alignment horizontal="right" vertical="center"/>
    </xf>
    <xf numFmtId="166" fontId="8" fillId="14" borderId="110" xfId="2" applyNumberFormat="1" applyFont="1" applyFill="1" applyBorder="1" applyAlignment="1">
      <alignment horizontal="right" vertical="center" wrapText="1"/>
    </xf>
    <xf numFmtId="166" fontId="8" fillId="14" borderId="120" xfId="2" applyNumberFormat="1" applyFont="1" applyFill="1" applyBorder="1" applyAlignment="1">
      <alignment horizontal="right" vertical="center" wrapText="1"/>
    </xf>
    <xf numFmtId="166" fontId="9" fillId="0" borderId="120" xfId="2" applyNumberFormat="1" applyFont="1" applyBorder="1" applyAlignment="1">
      <alignment horizontal="right" vertical="center"/>
    </xf>
    <xf numFmtId="166" fontId="9" fillId="14" borderId="120" xfId="2" applyNumberFormat="1" applyFont="1" applyFill="1" applyBorder="1" applyAlignment="1">
      <alignment horizontal="right" vertical="center" wrapText="1"/>
    </xf>
    <xf numFmtId="166" fontId="9" fillId="14" borderId="134" xfId="2" applyNumberFormat="1" applyFont="1" applyFill="1" applyBorder="1" applyAlignment="1">
      <alignment horizontal="right" vertical="center" wrapText="1"/>
    </xf>
    <xf numFmtId="0" fontId="23" fillId="0" borderId="0" xfId="3" applyFont="1" applyBorder="1" applyAlignment="1">
      <alignment vertical="center" wrapText="1"/>
    </xf>
    <xf numFmtId="185" fontId="26" fillId="0" borderId="0" xfId="4" applyNumberFormat="1" applyFont="1" applyFill="1" applyBorder="1" applyAlignment="1">
      <alignment horizontal="center"/>
    </xf>
    <xf numFmtId="185" fontId="23" fillId="0" borderId="0" xfId="4" applyNumberFormat="1" applyFont="1" applyFill="1" applyBorder="1" applyAlignment="1"/>
    <xf numFmtId="0" fontId="14" fillId="0" borderId="0" xfId="2" applyFont="1" applyFill="1" applyBorder="1" applyAlignment="1">
      <alignment vertical="center"/>
    </xf>
    <xf numFmtId="0" fontId="44" fillId="0" borderId="0" xfId="2" applyFont="1" applyBorder="1" applyAlignment="1">
      <alignment vertical="top"/>
    </xf>
    <xf numFmtId="186" fontId="26" fillId="0" borderId="0" xfId="4" applyNumberFormat="1" applyFont="1" applyFill="1" applyBorder="1" applyAlignment="1">
      <alignment horizontal="center"/>
    </xf>
    <xf numFmtId="0" fontId="15" fillId="0" borderId="0" xfId="2" applyFont="1" applyBorder="1" applyAlignment="1">
      <alignment vertical="top"/>
    </xf>
    <xf numFmtId="0" fontId="42" fillId="0" borderId="0" xfId="2" applyFont="1" applyFill="1" applyBorder="1" applyAlignment="1"/>
    <xf numFmtId="0" fontId="42" fillId="0" borderId="0" xfId="2" applyFont="1" applyFill="1" applyBorder="1" applyAlignment="1">
      <alignment vertical="center"/>
    </xf>
    <xf numFmtId="0" fontId="59" fillId="0" borderId="0" xfId="3" applyFont="1"/>
    <xf numFmtId="0" fontId="57" fillId="0" borderId="0" xfId="3" applyFont="1"/>
    <xf numFmtId="0" fontId="59" fillId="0" borderId="0" xfId="3" applyFont="1" applyBorder="1"/>
    <xf numFmtId="0" fontId="60" fillId="0" borderId="87" xfId="3" applyFont="1" applyBorder="1"/>
    <xf numFmtId="185" fontId="59" fillId="0" borderId="87" xfId="4" applyNumberFormat="1" applyFont="1" applyBorder="1" applyAlignment="1"/>
    <xf numFmtId="185" fontId="58" fillId="8" borderId="87" xfId="4" applyNumberFormat="1" applyFont="1" applyFill="1" applyBorder="1" applyAlignment="1">
      <alignment horizontal="center"/>
    </xf>
    <xf numFmtId="0" fontId="47" fillId="0" borderId="0" xfId="3" applyFont="1"/>
    <xf numFmtId="0" fontId="46" fillId="0" borderId="0" xfId="3" applyFont="1"/>
    <xf numFmtId="185" fontId="28" fillId="0" borderId="87" xfId="4" applyNumberFormat="1" applyFont="1" applyFill="1" applyBorder="1" applyAlignment="1">
      <alignment horizontal="center"/>
    </xf>
    <xf numFmtId="0" fontId="46" fillId="8" borderId="238" xfId="3" applyFont="1" applyFill="1" applyBorder="1" applyAlignment="1">
      <alignment vertical="center" wrapText="1"/>
    </xf>
    <xf numFmtId="0" fontId="43" fillId="0" borderId="0" xfId="2" applyFont="1" applyBorder="1" applyAlignment="1"/>
    <xf numFmtId="0" fontId="5" fillId="9" borderId="292" xfId="2" applyFont="1" applyFill="1" applyBorder="1" applyAlignment="1">
      <alignment vertical="center"/>
    </xf>
    <xf numFmtId="0" fontId="5" fillId="9" borderId="184" xfId="2" applyFont="1" applyFill="1" applyBorder="1" applyAlignment="1">
      <alignment vertical="center"/>
    </xf>
    <xf numFmtId="0" fontId="5" fillId="9" borderId="235" xfId="2" applyFont="1" applyFill="1" applyBorder="1" applyAlignment="1">
      <alignment vertical="center"/>
    </xf>
    <xf numFmtId="0" fontId="5" fillId="9" borderId="10" xfId="2" applyFont="1" applyFill="1" applyBorder="1" applyAlignment="1">
      <alignment vertical="center"/>
    </xf>
    <xf numFmtId="168" fontId="9" fillId="16" borderId="257" xfId="2" applyNumberFormat="1" applyFont="1" applyFill="1" applyBorder="1" applyAlignment="1">
      <alignment vertical="center" wrapText="1"/>
    </xf>
    <xf numFmtId="168" fontId="9" fillId="16" borderId="274" xfId="2" applyNumberFormat="1" applyFont="1" applyFill="1" applyBorder="1" applyAlignment="1">
      <alignment vertical="center" wrapText="1"/>
    </xf>
    <xf numFmtId="168" fontId="9" fillId="9" borderId="87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 wrapText="1"/>
    </xf>
    <xf numFmtId="0" fontId="14" fillId="13" borderId="1" xfId="2" applyFont="1" applyFill="1" applyBorder="1" applyAlignment="1">
      <alignment vertical="center" wrapText="1"/>
    </xf>
    <xf numFmtId="0" fontId="5" fillId="9" borderId="294" xfId="2" applyFont="1" applyFill="1" applyBorder="1" applyAlignment="1">
      <alignment vertical="center"/>
    </xf>
    <xf numFmtId="0" fontId="5" fillId="9" borderId="209" xfId="2" applyFont="1" applyFill="1" applyBorder="1" applyAlignment="1">
      <alignment vertical="center"/>
    </xf>
    <xf numFmtId="0" fontId="5" fillId="9" borderId="295" xfId="2" applyFont="1" applyFill="1" applyBorder="1" applyAlignment="1">
      <alignment vertical="center"/>
    </xf>
    <xf numFmtId="186" fontId="9" fillId="9" borderId="139" xfId="5" applyNumberFormat="1" applyFont="1" applyFill="1" applyBorder="1" applyAlignment="1">
      <alignment horizontal="right" vertical="center"/>
    </xf>
    <xf numFmtId="186" fontId="9" fillId="9" borderId="141" xfId="5" applyNumberFormat="1" applyFont="1" applyFill="1" applyBorder="1" applyAlignment="1">
      <alignment horizontal="right" vertical="center"/>
    </xf>
    <xf numFmtId="168" fontId="9" fillId="2" borderId="196" xfId="2" applyNumberFormat="1" applyFont="1" applyFill="1" applyBorder="1" applyAlignment="1">
      <alignment vertical="center"/>
    </xf>
    <xf numFmtId="168" fontId="5" fillId="9" borderId="184" xfId="2" applyNumberFormat="1" applyFont="1" applyFill="1" applyBorder="1" applyAlignment="1">
      <alignment vertical="center"/>
    </xf>
    <xf numFmtId="166" fontId="5" fillId="9" borderId="184" xfId="2" applyNumberFormat="1" applyFont="1" applyFill="1" applyBorder="1" applyAlignment="1">
      <alignment vertical="center"/>
    </xf>
    <xf numFmtId="0" fontId="43" fillId="0" borderId="0" xfId="2" applyFont="1" applyBorder="1" applyAlignment="1">
      <alignment horizontal="center" vertical="center"/>
    </xf>
    <xf numFmtId="0" fontId="9" fillId="13" borderId="157" xfId="2" applyFont="1" applyFill="1" applyBorder="1" applyAlignment="1">
      <alignment horizontal="center" vertical="center" wrapText="1"/>
    </xf>
    <xf numFmtId="168" fontId="9" fillId="2" borderId="228" xfId="2" applyNumberFormat="1" applyFont="1" applyFill="1" applyBorder="1" applyAlignment="1">
      <alignment vertical="center"/>
    </xf>
    <xf numFmtId="168" fontId="9" fillId="2" borderId="229" xfId="2" applyNumberFormat="1" applyFont="1" applyFill="1" applyBorder="1" applyAlignment="1">
      <alignment vertical="center"/>
    </xf>
    <xf numFmtId="0" fontId="5" fillId="9" borderId="291" xfId="2" applyFont="1" applyFill="1" applyBorder="1" applyAlignment="1">
      <alignment vertical="center"/>
    </xf>
    <xf numFmtId="166" fontId="5" fillId="9" borderId="291" xfId="2" applyNumberFormat="1" applyFont="1" applyFill="1" applyBorder="1" applyAlignment="1">
      <alignment vertical="center"/>
    </xf>
    <xf numFmtId="0" fontId="7" fillId="24" borderId="14" xfId="2" applyFont="1" applyFill="1" applyBorder="1" applyAlignment="1">
      <alignment vertical="center"/>
    </xf>
    <xf numFmtId="0" fontId="9" fillId="13" borderId="208" xfId="2" applyFont="1" applyFill="1" applyBorder="1" applyAlignment="1">
      <alignment horizontal="center" vertical="center" wrapText="1"/>
    </xf>
    <xf numFmtId="0" fontId="5" fillId="9" borderId="11" xfId="2" applyFont="1" applyFill="1" applyBorder="1" applyAlignment="1">
      <alignment vertical="center"/>
    </xf>
    <xf numFmtId="0" fontId="5" fillId="24" borderId="14" xfId="2" applyFont="1" applyFill="1" applyBorder="1" applyAlignment="1">
      <alignment vertical="center"/>
    </xf>
    <xf numFmtId="168" fontId="9" fillId="23" borderId="3" xfId="2" applyNumberFormat="1" applyFont="1" applyFill="1" applyBorder="1" applyAlignment="1">
      <alignment vertical="center" wrapText="1"/>
    </xf>
    <xf numFmtId="0" fontId="7" fillId="0" borderId="184" xfId="2" applyFont="1" applyBorder="1" applyAlignment="1">
      <alignment vertical="center"/>
    </xf>
    <xf numFmtId="0" fontId="7" fillId="0" borderId="292" xfId="2" applyFont="1" applyBorder="1" applyAlignment="1">
      <alignment vertical="center"/>
    </xf>
    <xf numFmtId="168" fontId="9" fillId="16" borderId="293" xfId="2" applyNumberFormat="1" applyFont="1" applyFill="1" applyBorder="1" applyAlignment="1">
      <alignment vertical="center" wrapText="1"/>
    </xf>
    <xf numFmtId="166" fontId="5" fillId="9" borderId="183" xfId="2" applyNumberFormat="1" applyFont="1" applyFill="1" applyBorder="1" applyAlignment="1">
      <alignment vertical="center"/>
    </xf>
    <xf numFmtId="0" fontId="5" fillId="9" borderId="187" xfId="2" applyFont="1" applyFill="1" applyBorder="1" applyAlignment="1">
      <alignment vertical="center"/>
    </xf>
    <xf numFmtId="0" fontId="5" fillId="9" borderId="188" xfId="2" applyFont="1" applyFill="1" applyBorder="1" applyAlignment="1">
      <alignment vertical="center"/>
    </xf>
    <xf numFmtId="0" fontId="7" fillId="0" borderId="188" xfId="2" applyFont="1" applyBorder="1" applyAlignment="1">
      <alignment vertical="center"/>
    </xf>
    <xf numFmtId="168" fontId="9" fillId="16" borderId="189" xfId="2" applyNumberFormat="1" applyFont="1" applyFill="1" applyBorder="1" applyAlignment="1">
      <alignment vertical="center" wrapText="1"/>
    </xf>
    <xf numFmtId="0" fontId="44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left" vertical="center" wrapText="1"/>
    </xf>
    <xf numFmtId="0" fontId="9" fillId="13" borderId="165" xfId="2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left" vertical="center" wrapText="1"/>
    </xf>
    <xf numFmtId="0" fontId="9" fillId="13" borderId="159" xfId="2" applyFont="1" applyFill="1" applyBorder="1" applyAlignment="1">
      <alignment horizontal="left" vertical="center" wrapText="1"/>
    </xf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0" fontId="8" fillId="13" borderId="88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9" fillId="13" borderId="202" xfId="2" applyFont="1" applyFill="1" applyBorder="1" applyAlignment="1">
      <alignment horizontal="center" vertical="center" wrapText="1"/>
    </xf>
    <xf numFmtId="0" fontId="9" fillId="13" borderId="203" xfId="2" applyFont="1" applyFill="1" applyBorder="1" applyAlignment="1">
      <alignment horizontal="center" vertical="center" wrapText="1"/>
    </xf>
    <xf numFmtId="0" fontId="8" fillId="13" borderId="173" xfId="2" applyFont="1" applyFill="1" applyBorder="1" applyAlignment="1">
      <alignment horizontal="center" vertical="center" wrapText="1"/>
    </xf>
    <xf numFmtId="166" fontId="9" fillId="0" borderId="112" xfId="2" applyNumberFormat="1" applyFont="1" applyBorder="1" applyAlignment="1">
      <alignment horizontal="right" vertical="center"/>
    </xf>
    <xf numFmtId="166" fontId="8" fillId="14" borderId="95" xfId="2" applyNumberFormat="1" applyFont="1" applyFill="1" applyBorder="1" applyAlignment="1">
      <alignment horizontal="right" vertical="center" wrapText="1"/>
    </xf>
    <xf numFmtId="166" fontId="8" fillId="14" borderId="113" xfId="2" applyNumberFormat="1" applyFont="1" applyFill="1" applyBorder="1" applyAlignment="1">
      <alignment horizontal="right" vertical="center" wrapText="1"/>
    </xf>
    <xf numFmtId="186" fontId="9" fillId="0" borderId="114" xfId="5" applyNumberFormat="1" applyFont="1" applyBorder="1" applyAlignment="1">
      <alignment horizontal="right" vertical="center"/>
    </xf>
    <xf numFmtId="166" fontId="9" fillId="14" borderId="115" xfId="2" applyNumberFormat="1" applyFont="1" applyFill="1" applyBorder="1" applyAlignment="1">
      <alignment horizontal="right" vertical="center" wrapText="1"/>
    </xf>
    <xf numFmtId="166" fontId="9" fillId="14" borderId="116" xfId="2" applyNumberFormat="1" applyFont="1" applyFill="1" applyBorder="1" applyAlignment="1">
      <alignment horizontal="right" vertical="center" wrapText="1"/>
    </xf>
    <xf numFmtId="166" fontId="8" fillId="14" borderId="121" xfId="2" applyNumberFormat="1" applyFont="1" applyFill="1" applyBorder="1" applyAlignment="1">
      <alignment horizontal="right" vertical="center" wrapText="1"/>
    </xf>
    <xf numFmtId="166" fontId="8" fillId="14" borderId="122" xfId="2" applyNumberFormat="1" applyFont="1" applyFill="1" applyBorder="1" applyAlignment="1">
      <alignment horizontal="right" vertical="center" wrapText="1"/>
    </xf>
    <xf numFmtId="186" fontId="9" fillId="0" borderId="123" xfId="5" applyNumberFormat="1" applyFont="1" applyBorder="1" applyAlignment="1">
      <alignment horizontal="right" vertical="center"/>
    </xf>
    <xf numFmtId="166" fontId="9" fillId="14" borderId="121" xfId="2" applyNumberFormat="1" applyFont="1" applyFill="1" applyBorder="1" applyAlignment="1">
      <alignment horizontal="right" vertical="center" wrapText="1"/>
    </xf>
    <xf numFmtId="166" fontId="9" fillId="14" borderId="124" xfId="2" applyNumberFormat="1" applyFont="1" applyFill="1" applyBorder="1" applyAlignment="1">
      <alignment horizontal="right" vertical="center" wrapText="1"/>
    </xf>
    <xf numFmtId="166" fontId="9" fillId="0" borderId="121" xfId="2" applyNumberFormat="1" applyFont="1" applyBorder="1" applyAlignment="1">
      <alignment horizontal="right" vertical="center"/>
    </xf>
    <xf numFmtId="166" fontId="9" fillId="0" borderId="122" xfId="2" applyNumberFormat="1" applyFont="1" applyBorder="1" applyAlignment="1">
      <alignment horizontal="right" vertical="center"/>
    </xf>
    <xf numFmtId="186" fontId="9" fillId="0" borderId="121" xfId="5" applyNumberFormat="1" applyFont="1" applyBorder="1" applyAlignment="1">
      <alignment horizontal="right" vertical="center"/>
    </xf>
    <xf numFmtId="186" fontId="9" fillId="0" borderId="221" xfId="5" applyNumberFormat="1" applyFont="1" applyBorder="1" applyAlignment="1">
      <alignment horizontal="right" vertical="center"/>
    </xf>
    <xf numFmtId="168" fontId="9" fillId="14" borderId="221" xfId="2" applyNumberFormat="1" applyFont="1" applyFill="1" applyBorder="1" applyAlignment="1">
      <alignment horizontal="right" vertical="center" wrapText="1"/>
    </xf>
    <xf numFmtId="166" fontId="8" fillId="14" borderId="135" xfId="2" applyNumberFormat="1" applyFont="1" applyFill="1" applyBorder="1" applyAlignment="1">
      <alignment horizontal="right" vertical="center" wrapText="1"/>
    </xf>
    <xf numFmtId="166" fontId="8" fillId="14" borderId="136" xfId="2" applyNumberFormat="1" applyFont="1" applyFill="1" applyBorder="1" applyAlignment="1">
      <alignment horizontal="right" vertical="center" wrapText="1"/>
    </xf>
    <xf numFmtId="168" fontId="9" fillId="14" borderId="135" xfId="2" applyNumberFormat="1" applyFont="1" applyFill="1" applyBorder="1" applyAlignment="1">
      <alignment horizontal="right" vertical="center" wrapText="1"/>
    </xf>
    <xf numFmtId="168" fontId="9" fillId="14" borderId="137" xfId="2" applyNumberFormat="1" applyFont="1" applyFill="1" applyBorder="1" applyAlignment="1">
      <alignment horizontal="right" vertical="center" wrapText="1"/>
    </xf>
    <xf numFmtId="186" fontId="9" fillId="9" borderId="243" xfId="5" applyNumberFormat="1" applyFont="1" applyFill="1" applyBorder="1" applyAlignment="1">
      <alignment horizontal="right" vertical="center"/>
    </xf>
    <xf numFmtId="186" fontId="9" fillId="9" borderId="244" xfId="5" applyNumberFormat="1" applyFont="1" applyFill="1" applyBorder="1" applyAlignment="1">
      <alignment horizontal="right" vertical="center"/>
    </xf>
    <xf numFmtId="186" fontId="9" fillId="9" borderId="146" xfId="5" applyNumberFormat="1" applyFont="1" applyFill="1" applyBorder="1" applyAlignment="1">
      <alignment horizontal="right" vertical="center"/>
    </xf>
    <xf numFmtId="168" fontId="9" fillId="9" borderId="243" xfId="5" applyNumberFormat="1" applyFont="1" applyFill="1" applyBorder="1" applyAlignment="1">
      <alignment horizontal="right" vertical="center"/>
    </xf>
    <xf numFmtId="168" fontId="9" fillId="9" borderId="245" xfId="5" applyNumberFormat="1" applyFont="1" applyFill="1" applyBorder="1" applyAlignment="1">
      <alignment horizontal="right" vertical="center"/>
    </xf>
    <xf numFmtId="186" fontId="8" fillId="14" borderId="109" xfId="5" applyNumberFormat="1" applyFont="1" applyFill="1" applyBorder="1" applyAlignment="1">
      <alignment horizontal="right" vertical="center" wrapText="1"/>
    </xf>
    <xf numFmtId="186" fontId="8" fillId="14" borderId="110" xfId="5" applyNumberFormat="1" applyFont="1" applyFill="1" applyBorder="1" applyAlignment="1">
      <alignment horizontal="right" vertical="center" wrapText="1"/>
    </xf>
    <xf numFmtId="166" fontId="9" fillId="14" borderId="95" xfId="2" applyNumberFormat="1" applyFont="1" applyFill="1" applyBorder="1" applyAlignment="1">
      <alignment horizontal="right" vertical="center" wrapText="1"/>
    </xf>
    <xf numFmtId="166" fontId="9" fillId="14" borderId="237" xfId="2" applyNumberFormat="1" applyFont="1" applyFill="1" applyBorder="1" applyAlignment="1">
      <alignment horizontal="right" vertical="center" wrapText="1"/>
    </xf>
    <xf numFmtId="186" fontId="8" fillId="14" borderId="119" xfId="5" applyNumberFormat="1" applyFont="1" applyFill="1" applyBorder="1" applyAlignment="1">
      <alignment horizontal="right" vertical="center" wrapText="1"/>
    </xf>
    <xf numFmtId="186" fontId="8" fillId="14" borderId="120" xfId="5" applyNumberFormat="1" applyFont="1" applyFill="1" applyBorder="1" applyAlignment="1">
      <alignment horizontal="right" vertical="center" wrapText="1"/>
    </xf>
    <xf numFmtId="166" fontId="9" fillId="14" borderId="221" xfId="2" applyNumberFormat="1" applyFont="1" applyFill="1" applyBorder="1" applyAlignment="1">
      <alignment horizontal="right" vertical="center" wrapText="1"/>
    </xf>
    <xf numFmtId="186" fontId="9" fillId="0" borderId="120" xfId="5" applyNumberFormat="1" applyFont="1" applyBorder="1" applyAlignment="1">
      <alignment horizontal="right" vertical="center"/>
    </xf>
    <xf numFmtId="186" fontId="9" fillId="14" borderId="134" xfId="5" applyNumberFormat="1" applyFont="1" applyFill="1" applyBorder="1" applyAlignment="1">
      <alignment horizontal="right" vertical="center" wrapText="1"/>
    </xf>
    <xf numFmtId="186" fontId="8" fillId="14" borderId="131" xfId="5" applyNumberFormat="1" applyFont="1" applyFill="1" applyBorder="1" applyAlignment="1">
      <alignment horizontal="right" vertical="center" wrapText="1"/>
    </xf>
    <xf numFmtId="168" fontId="9" fillId="14" borderId="253" xfId="2" applyNumberFormat="1" applyFont="1" applyFill="1" applyBorder="1" applyAlignment="1">
      <alignment horizontal="right" vertical="center" wrapText="1"/>
    </xf>
    <xf numFmtId="168" fontId="9" fillId="14" borderId="222" xfId="2" applyNumberFormat="1" applyFont="1" applyFill="1" applyBorder="1" applyAlignment="1">
      <alignment horizontal="right" vertical="center" wrapText="1"/>
    </xf>
    <xf numFmtId="186" fontId="9" fillId="9" borderId="157" xfId="5" applyNumberFormat="1" applyFont="1" applyFill="1" applyBorder="1" applyAlignment="1">
      <alignment horizontal="right" vertical="center"/>
    </xf>
    <xf numFmtId="186" fontId="9" fillId="9" borderId="200" xfId="5" applyNumberFormat="1" applyFont="1" applyFill="1" applyBorder="1" applyAlignment="1">
      <alignment horizontal="right" vertical="center"/>
    </xf>
    <xf numFmtId="186" fontId="9" fillId="9" borderId="147" xfId="5" applyNumberFormat="1" applyFont="1" applyFill="1" applyBorder="1" applyAlignment="1">
      <alignment horizontal="right" vertical="center"/>
    </xf>
    <xf numFmtId="186" fontId="9" fillId="2" borderId="300" xfId="5" applyNumberFormat="1" applyFont="1" applyFill="1" applyBorder="1" applyAlignment="1">
      <alignment horizontal="right" vertical="center"/>
    </xf>
    <xf numFmtId="186" fontId="9" fillId="2" borderId="217" xfId="5" applyNumberFormat="1" applyFont="1" applyFill="1" applyBorder="1" applyAlignment="1">
      <alignment horizontal="right" vertical="center"/>
    </xf>
    <xf numFmtId="168" fontId="9" fillId="0" borderId="301" xfId="2" applyNumberFormat="1" applyFont="1" applyBorder="1" applyAlignment="1">
      <alignment vertical="center"/>
    </xf>
    <xf numFmtId="168" fontId="9" fillId="0" borderId="167" xfId="2" applyNumberFormat="1" applyFont="1" applyBorder="1" applyAlignment="1">
      <alignment vertical="center"/>
    </xf>
    <xf numFmtId="168" fontId="9" fillId="0" borderId="133" xfId="2" applyNumberFormat="1" applyFont="1" applyBorder="1" applyAlignment="1">
      <alignment vertical="center"/>
    </xf>
    <xf numFmtId="168" fontId="9" fillId="0" borderId="171" xfId="2" applyNumberFormat="1" applyFont="1" applyBorder="1" applyAlignment="1">
      <alignment vertical="center"/>
    </xf>
    <xf numFmtId="0" fontId="43" fillId="0" borderId="0" xfId="2" applyFont="1" applyBorder="1" applyAlignment="1">
      <alignment horizontal="center"/>
    </xf>
    <xf numFmtId="168" fontId="5" fillId="9" borderId="235" xfId="2" applyNumberFormat="1" applyFont="1" applyFill="1" applyBorder="1" applyAlignment="1">
      <alignment vertical="center"/>
    </xf>
    <xf numFmtId="166" fontId="5" fillId="9" borderId="235" xfId="2" applyNumberFormat="1" applyFont="1" applyFill="1" applyBorder="1" applyAlignment="1">
      <alignment vertical="center"/>
    </xf>
    <xf numFmtId="168" fontId="9" fillId="0" borderId="189" xfId="2" applyNumberFormat="1" applyFont="1" applyBorder="1" applyAlignment="1">
      <alignment vertical="center"/>
    </xf>
    <xf numFmtId="0" fontId="63" fillId="0" borderId="14" xfId="2" applyFont="1" applyBorder="1" applyAlignment="1">
      <alignment horizontal="center"/>
    </xf>
    <xf numFmtId="0" fontId="63" fillId="0" borderId="0" xfId="2" applyFont="1" applyBorder="1" applyAlignment="1">
      <alignment horizontal="center" vertical="center"/>
    </xf>
    <xf numFmtId="0" fontId="64" fillId="0" borderId="0" xfId="2" applyFont="1" applyAlignment="1">
      <alignment horizontal="left" vertical="center"/>
    </xf>
    <xf numFmtId="43" fontId="3" fillId="9" borderId="241" xfId="5" applyFont="1" applyFill="1" applyBorder="1" applyAlignment="1">
      <alignment vertical="center"/>
    </xf>
    <xf numFmtId="43" fontId="3" fillId="9" borderId="140" xfId="5" applyFont="1" applyFill="1" applyBorder="1" applyAlignment="1">
      <alignment vertical="center"/>
    </xf>
    <xf numFmtId="0" fontId="43" fillId="0" borderId="13" xfId="2" applyFont="1" applyBorder="1" applyAlignment="1"/>
    <xf numFmtId="168" fontId="43" fillId="0" borderId="0" xfId="2" applyNumberFormat="1" applyFont="1" applyBorder="1" applyAlignment="1">
      <alignment horizontal="center"/>
    </xf>
    <xf numFmtId="168" fontId="9" fillId="2" borderId="209" xfId="2" applyNumberFormat="1" applyFont="1" applyFill="1" applyBorder="1" applyAlignment="1">
      <alignment vertical="center"/>
    </xf>
    <xf numFmtId="0" fontId="43" fillId="0" borderId="190" xfId="2" applyFont="1" applyBorder="1" applyAlignment="1"/>
    <xf numFmtId="168" fontId="43" fillId="0" borderId="0" xfId="2" applyNumberFormat="1" applyFont="1" applyBorder="1" applyAlignment="1"/>
    <xf numFmtId="166" fontId="43" fillId="0" borderId="0" xfId="2" applyNumberFormat="1" applyFont="1" applyBorder="1" applyAlignment="1"/>
    <xf numFmtId="0" fontId="9" fillId="0" borderId="0" xfId="2" applyFont="1" applyBorder="1" applyAlignment="1">
      <alignment vertical="top"/>
    </xf>
    <xf numFmtId="0" fontId="14" fillId="0" borderId="0" xfId="2" applyFont="1" applyBorder="1" applyAlignment="1"/>
    <xf numFmtId="0" fontId="14" fillId="2" borderId="0" xfId="2" applyFont="1" applyFill="1" applyBorder="1" applyAlignment="1"/>
    <xf numFmtId="0" fontId="63" fillId="0" borderId="0" xfId="2" applyFont="1" applyBorder="1" applyAlignment="1">
      <alignment horizontal="center"/>
    </xf>
    <xf numFmtId="186" fontId="9" fillId="0" borderId="254" xfId="5" applyNumberFormat="1" applyFont="1" applyBorder="1" applyAlignment="1">
      <alignment horizontal="right" vertical="center"/>
    </xf>
    <xf numFmtId="168" fontId="9" fillId="9" borderId="144" xfId="5" applyNumberFormat="1" applyFont="1" applyFill="1" applyBorder="1" applyAlignment="1">
      <alignment horizontal="right" vertical="center"/>
    </xf>
    <xf numFmtId="168" fontId="9" fillId="9" borderId="147" xfId="5" applyNumberFormat="1" applyFont="1" applyFill="1" applyBorder="1" applyAlignment="1">
      <alignment horizontal="right" vertical="center"/>
    </xf>
    <xf numFmtId="0" fontId="64" fillId="0" borderId="0" xfId="2" applyFont="1" applyAlignment="1">
      <alignment vertical="center"/>
    </xf>
    <xf numFmtId="186" fontId="9" fillId="0" borderId="128" xfId="5" applyNumberFormat="1" applyFont="1" applyBorder="1" applyAlignment="1">
      <alignment horizontal="right" vertical="center"/>
    </xf>
    <xf numFmtId="186" fontId="8" fillId="14" borderId="219" xfId="5" applyNumberFormat="1" applyFont="1" applyFill="1" applyBorder="1" applyAlignment="1">
      <alignment horizontal="right" vertical="center" wrapText="1"/>
    </xf>
    <xf numFmtId="186" fontId="8" fillId="14" borderId="134" xfId="5" applyNumberFormat="1" applyFont="1" applyFill="1" applyBorder="1" applyAlignment="1">
      <alignment horizontal="right" vertical="center" wrapText="1"/>
    </xf>
    <xf numFmtId="168" fontId="9" fillId="2" borderId="230" xfId="2" applyNumberFormat="1" applyFont="1" applyFill="1" applyBorder="1" applyAlignment="1">
      <alignment vertical="center"/>
    </xf>
    <xf numFmtId="168" fontId="9" fillId="2" borderId="231" xfId="2" applyNumberFormat="1" applyFont="1" applyFill="1" applyBorder="1" applyAlignment="1">
      <alignment vertical="center"/>
    </xf>
    <xf numFmtId="168" fontId="9" fillId="0" borderId="232" xfId="2" applyNumberFormat="1" applyFont="1" applyBorder="1" applyAlignment="1">
      <alignment vertical="center"/>
    </xf>
    <xf numFmtId="0" fontId="9" fillId="16" borderId="0" xfId="2" applyFont="1" applyFill="1" applyBorder="1" applyAlignment="1">
      <alignment horizontal="center" vertical="center" wrapText="1"/>
    </xf>
    <xf numFmtId="0" fontId="42" fillId="0" borderId="0" xfId="2" applyFont="1" applyBorder="1" applyAlignment="1">
      <alignment horizontal="center"/>
    </xf>
    <xf numFmtId="168" fontId="9" fillId="2" borderId="232" xfId="2" applyNumberFormat="1" applyFont="1" applyFill="1" applyBorder="1" applyAlignment="1">
      <alignment vertical="center"/>
    </xf>
    <xf numFmtId="0" fontId="43" fillId="2" borderId="0" xfId="2" applyFont="1" applyFill="1" applyBorder="1" applyAlignment="1">
      <alignment horizontal="center"/>
    </xf>
    <xf numFmtId="168" fontId="9" fillId="2" borderId="133" xfId="2" applyNumberFormat="1" applyFont="1" applyFill="1" applyBorder="1" applyAlignment="1">
      <alignment vertical="center"/>
    </xf>
    <xf numFmtId="0" fontId="43" fillId="2" borderId="0" xfId="2" applyFont="1" applyFill="1" applyBorder="1" applyAlignment="1">
      <alignment horizontal="center" vertical="center"/>
    </xf>
    <xf numFmtId="166" fontId="9" fillId="0" borderId="133" xfId="2" applyNumberFormat="1" applyFont="1" applyBorder="1" applyAlignment="1">
      <alignment vertical="center" wrapText="1"/>
    </xf>
    <xf numFmtId="166" fontId="9" fillId="0" borderId="137" xfId="2" applyNumberFormat="1" applyFont="1" applyBorder="1" applyAlignment="1">
      <alignment vertical="center" wrapText="1"/>
    </xf>
    <xf numFmtId="166" fontId="9" fillId="0" borderId="273" xfId="2" applyNumberFormat="1" applyFont="1" applyBorder="1" applyAlignment="1">
      <alignment vertical="center" wrapText="1"/>
    </xf>
    <xf numFmtId="0" fontId="39" fillId="0" borderId="0" xfId="2" applyFont="1" applyBorder="1" applyAlignment="1">
      <alignment vertical="center"/>
    </xf>
    <xf numFmtId="0" fontId="39" fillId="0" borderId="0" xfId="2" applyFont="1" applyBorder="1" applyAlignment="1">
      <alignment vertical="top"/>
    </xf>
    <xf numFmtId="0" fontId="41" fillId="0" borderId="0" xfId="2" applyFont="1" applyBorder="1" applyAlignment="1"/>
    <xf numFmtId="0" fontId="41" fillId="0" borderId="0" xfId="2" applyFont="1" applyBorder="1" applyAlignment="1">
      <alignment horizontal="center"/>
    </xf>
    <xf numFmtId="0" fontId="41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9" fillId="0" borderId="0" xfId="2" applyFont="1" applyBorder="1" applyAlignment="1"/>
    <xf numFmtId="0" fontId="14" fillId="0" borderId="0" xfId="0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0" borderId="14" xfId="3" applyFont="1" applyBorder="1" applyAlignment="1">
      <alignment horizontal="left"/>
    </xf>
    <xf numFmtId="0" fontId="26" fillId="8" borderId="46" xfId="3" applyFont="1" applyFill="1" applyBorder="1" applyAlignment="1">
      <alignment horizontal="center" vertical="center" wrapText="1"/>
    </xf>
    <xf numFmtId="0" fontId="26" fillId="8" borderId="49" xfId="3" applyFont="1" applyFill="1" applyBorder="1" applyAlignment="1">
      <alignment horizontal="center" vertical="center" wrapText="1"/>
    </xf>
    <xf numFmtId="0" fontId="26" fillId="8" borderId="47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26" fillId="8" borderId="48" xfId="3" applyFont="1" applyFill="1" applyBorder="1" applyAlignment="1">
      <alignment horizontal="center"/>
    </xf>
    <xf numFmtId="0" fontId="26" fillId="8" borderId="10" xfId="3" applyFont="1" applyFill="1" applyBorder="1" applyAlignment="1">
      <alignment horizontal="center"/>
    </xf>
    <xf numFmtId="0" fontId="26" fillId="8" borderId="2" xfId="3" applyFont="1" applyFill="1" applyBorder="1" applyAlignment="1">
      <alignment horizontal="center"/>
    </xf>
    <xf numFmtId="0" fontId="26" fillId="0" borderId="52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/>
    </xf>
    <xf numFmtId="0" fontId="26" fillId="0" borderId="64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1" fillId="8" borderId="71" xfId="3" applyFont="1" applyFill="1" applyBorder="1" applyAlignment="1">
      <alignment horizontal="center"/>
    </xf>
    <xf numFmtId="0" fontId="21" fillId="8" borderId="72" xfId="3" applyFont="1" applyFill="1" applyBorder="1" applyAlignment="1">
      <alignment horizontal="center"/>
    </xf>
    <xf numFmtId="0" fontId="29" fillId="0" borderId="14" xfId="3" applyFont="1" applyBorder="1" applyAlignment="1">
      <alignment horizontal="left"/>
    </xf>
    <xf numFmtId="0" fontId="26" fillId="10" borderId="46" xfId="3" applyFont="1" applyFill="1" applyBorder="1" applyAlignment="1">
      <alignment horizontal="center" vertical="center" wrapText="1"/>
    </xf>
    <xf numFmtId="0" fontId="26" fillId="10" borderId="49" xfId="3" applyFont="1" applyFill="1" applyBorder="1" applyAlignment="1">
      <alignment horizontal="center" vertical="center" wrapText="1"/>
    </xf>
    <xf numFmtId="0" fontId="26" fillId="10" borderId="47" xfId="3" applyFont="1" applyFill="1" applyBorder="1" applyAlignment="1">
      <alignment horizontal="center" vertical="center" wrapText="1"/>
    </xf>
    <xf numFmtId="0" fontId="26" fillId="10" borderId="50" xfId="3" applyFont="1" applyFill="1" applyBorder="1" applyAlignment="1">
      <alignment horizontal="center" vertical="center" wrapText="1"/>
    </xf>
    <xf numFmtId="0" fontId="26" fillId="10" borderId="48" xfId="3" applyFont="1" applyFill="1" applyBorder="1" applyAlignment="1">
      <alignment horizontal="center"/>
    </xf>
    <xf numFmtId="0" fontId="26" fillId="10" borderId="10" xfId="3" applyFont="1" applyFill="1" applyBorder="1" applyAlignment="1">
      <alignment horizontal="center"/>
    </xf>
    <xf numFmtId="0" fontId="26" fillId="10" borderId="2" xfId="3" applyFont="1" applyFill="1" applyBorder="1" applyAlignment="1">
      <alignment horizontal="center"/>
    </xf>
    <xf numFmtId="0" fontId="26" fillId="0" borderId="61" xfId="3" applyFont="1" applyBorder="1" applyAlignment="1">
      <alignment horizontal="center" vertical="center" wrapText="1"/>
    </xf>
    <xf numFmtId="0" fontId="26" fillId="0" borderId="71" xfId="3" applyFont="1" applyBorder="1" applyAlignment="1">
      <alignment horizontal="center" vertical="center" wrapText="1"/>
    </xf>
    <xf numFmtId="0" fontId="26" fillId="0" borderId="52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1" fillId="10" borderId="71" xfId="3" applyFont="1" applyFill="1" applyBorder="1" applyAlignment="1">
      <alignment horizontal="center"/>
    </xf>
    <xf numFmtId="0" fontId="21" fillId="10" borderId="72" xfId="3" applyFont="1" applyFill="1" applyBorder="1" applyAlignment="1">
      <alignment horizontal="center"/>
    </xf>
    <xf numFmtId="0" fontId="21" fillId="0" borderId="14" xfId="3" applyFont="1" applyBorder="1" applyAlignment="1">
      <alignment horizontal="left"/>
    </xf>
    <xf numFmtId="0" fontId="9" fillId="13" borderId="183" xfId="2" applyFont="1" applyFill="1" applyBorder="1" applyAlignment="1">
      <alignment horizontal="left" vertical="center" wrapText="1"/>
    </xf>
    <xf numFmtId="0" fontId="9" fillId="13" borderId="184" xfId="2" applyFont="1" applyFill="1" applyBorder="1" applyAlignment="1">
      <alignment horizontal="left" vertical="center" wrapText="1"/>
    </xf>
    <xf numFmtId="0" fontId="9" fillId="13" borderId="187" xfId="2" applyFont="1" applyFill="1" applyBorder="1" applyAlignment="1">
      <alignment horizontal="left" vertical="center" wrapText="1"/>
    </xf>
    <xf numFmtId="0" fontId="9" fillId="13" borderId="188" xfId="2" applyFont="1" applyFill="1" applyBorder="1" applyAlignment="1">
      <alignment horizontal="left" vertical="center" wrapText="1"/>
    </xf>
    <xf numFmtId="168" fontId="9" fillId="0" borderId="184" xfId="2" applyNumberFormat="1" applyFont="1" applyBorder="1" applyAlignment="1">
      <alignment horizontal="right" vertical="center"/>
    </xf>
    <xf numFmtId="168" fontId="9" fillId="0" borderId="185" xfId="2" applyNumberFormat="1" applyFont="1" applyBorder="1" applyAlignment="1">
      <alignment horizontal="right" vertical="center"/>
    </xf>
    <xf numFmtId="0" fontId="9" fillId="13" borderId="11" xfId="2" applyFont="1" applyFill="1" applyBorder="1" applyAlignment="1">
      <alignment horizontal="left" vertical="center" wrapText="1"/>
    </xf>
    <xf numFmtId="0" fontId="9" fillId="13" borderId="99" xfId="2" applyFont="1" applyFill="1" applyBorder="1" applyAlignment="1">
      <alignment horizontal="left" vertical="center" wrapText="1"/>
    </xf>
    <xf numFmtId="168" fontId="9" fillId="9" borderId="157" xfId="2" applyNumberFormat="1" applyFont="1" applyFill="1" applyBorder="1" applyAlignment="1">
      <alignment horizontal="right" vertical="center"/>
    </xf>
    <xf numFmtId="168" fontId="9" fillId="9" borderId="2" xfId="2" applyNumberFormat="1" applyFont="1" applyFill="1" applyBorder="1" applyAlignment="1">
      <alignment horizontal="right" vertical="center"/>
    </xf>
    <xf numFmtId="0" fontId="9" fillId="13" borderId="4" xfId="2" applyFont="1" applyFill="1" applyBorder="1" applyAlignment="1">
      <alignment horizontal="center" vertical="center" wrapText="1"/>
    </xf>
    <xf numFmtId="0" fontId="9" fillId="13" borderId="175" xfId="2" applyFont="1" applyFill="1" applyBorder="1" applyAlignment="1">
      <alignment horizontal="center" vertical="center" wrapText="1"/>
    </xf>
    <xf numFmtId="0" fontId="14" fillId="13" borderId="208" xfId="2" applyFont="1" applyFill="1" applyBorder="1" applyAlignment="1">
      <alignment horizontal="center" vertical="center" wrapText="1"/>
    </xf>
    <xf numFmtId="0" fontId="14" fillId="13" borderId="205" xfId="2" applyFont="1" applyFill="1" applyBorder="1" applyAlignment="1">
      <alignment horizontal="center" vertical="center" wrapText="1"/>
    </xf>
    <xf numFmtId="0" fontId="9" fillId="13" borderId="179" xfId="2" applyFont="1" applyFill="1" applyBorder="1" applyAlignment="1">
      <alignment horizontal="left" vertical="center" wrapText="1"/>
    </xf>
    <xf numFmtId="0" fontId="9" fillId="13" borderId="180" xfId="2" applyFont="1" applyFill="1" applyBorder="1" applyAlignment="1">
      <alignment horizontal="left" vertical="center" wrapText="1"/>
    </xf>
    <xf numFmtId="168" fontId="9" fillId="16" borderId="180" xfId="2" applyNumberFormat="1" applyFont="1" applyFill="1" applyBorder="1" applyAlignment="1">
      <alignment horizontal="right" vertical="center" wrapText="1"/>
    </xf>
    <xf numFmtId="168" fontId="9" fillId="16" borderId="181" xfId="2" applyNumberFormat="1" applyFont="1" applyFill="1" applyBorder="1" applyAlignment="1">
      <alignment horizontal="right" vertical="center" wrapText="1"/>
    </xf>
    <xf numFmtId="0" fontId="44" fillId="0" borderId="0" xfId="2" applyFont="1" applyBorder="1" applyAlignment="1">
      <alignment horizontal="center" vertical="top"/>
    </xf>
    <xf numFmtId="0" fontId="43" fillId="0" borderId="14" xfId="2" applyFont="1" applyBorder="1" applyAlignment="1">
      <alignment horizontal="center"/>
    </xf>
    <xf numFmtId="0" fontId="9" fillId="13" borderId="48" xfId="2" applyFont="1" applyFill="1" applyBorder="1" applyAlignment="1">
      <alignment horizontal="left" vertical="center" wrapText="1"/>
    </xf>
    <xf numFmtId="0" fontId="9" fillId="13" borderId="139" xfId="2" applyFont="1" applyFill="1" applyBorder="1" applyAlignment="1">
      <alignment horizontal="left" vertical="center" wrapText="1"/>
    </xf>
    <xf numFmtId="0" fontId="14" fillId="10" borderId="0" xfId="2" applyFont="1" applyFill="1" applyBorder="1" applyAlignment="1">
      <alignment horizontal="center" vertical="center"/>
    </xf>
    <xf numFmtId="0" fontId="42" fillId="10" borderId="0" xfId="2" applyFont="1" applyFill="1" applyBorder="1" applyAlignment="1">
      <alignment horizontal="center" vertical="center"/>
    </xf>
    <xf numFmtId="0" fontId="39" fillId="18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9" fillId="13" borderId="165" xfId="2" applyFont="1" applyFill="1" applyBorder="1" applyAlignment="1">
      <alignment horizontal="left" vertical="center" wrapText="1"/>
    </xf>
    <xf numFmtId="0" fontId="9" fillId="13" borderId="199" xfId="2" applyFont="1" applyFill="1" applyBorder="1" applyAlignment="1">
      <alignment horizontal="left" vertical="center" wrapText="1"/>
    </xf>
    <xf numFmtId="0" fontId="9" fillId="13" borderId="2" xfId="2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center" vertical="center" wrapText="1"/>
    </xf>
    <xf numFmtId="0" fontId="9" fillId="13" borderId="2" xfId="2" applyFont="1" applyFill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top"/>
    </xf>
    <xf numFmtId="0" fontId="9" fillId="13" borderId="162" xfId="2" applyFont="1" applyFill="1" applyBorder="1" applyAlignment="1">
      <alignment horizontal="left" vertical="top" wrapText="1"/>
    </xf>
    <xf numFmtId="0" fontId="9" fillId="13" borderId="163" xfId="2" applyFont="1" applyFill="1" applyBorder="1" applyAlignment="1">
      <alignment horizontal="left" vertical="top" wrapText="1"/>
    </xf>
    <xf numFmtId="0" fontId="9" fillId="13" borderId="162" xfId="2" applyFont="1" applyFill="1" applyBorder="1" applyAlignment="1">
      <alignment horizontal="left" vertical="center" wrapText="1"/>
    </xf>
    <xf numFmtId="0" fontId="9" fillId="13" borderId="163" xfId="2" applyFont="1" applyFill="1" applyBorder="1" applyAlignment="1">
      <alignment horizontal="left" vertical="center" wrapText="1"/>
    </xf>
    <xf numFmtId="0" fontId="9" fillId="13" borderId="206" xfId="2" applyFont="1" applyFill="1" applyBorder="1" applyAlignment="1">
      <alignment horizontal="left" vertical="center" wrapText="1"/>
    </xf>
    <xf numFmtId="0" fontId="9" fillId="13" borderId="207" xfId="2" applyFont="1" applyFill="1" applyBorder="1" applyAlignment="1">
      <alignment horizontal="left" vertical="center" wrapText="1"/>
    </xf>
    <xf numFmtId="0" fontId="9" fillId="13" borderId="238" xfId="2" applyFont="1" applyFill="1" applyBorder="1" applyAlignment="1">
      <alignment horizontal="left" vertical="center" wrapText="1"/>
    </xf>
    <xf numFmtId="0" fontId="9" fillId="13" borderId="285" xfId="2" applyFont="1" applyFill="1" applyBorder="1" applyAlignment="1">
      <alignment horizontal="left" vertical="center" wrapText="1"/>
    </xf>
    <xf numFmtId="0" fontId="9" fillId="13" borderId="159" xfId="2" applyFont="1" applyFill="1" applyBorder="1" applyAlignment="1">
      <alignment horizontal="left" vertical="center" wrapText="1"/>
    </xf>
    <xf numFmtId="0" fontId="9" fillId="13" borderId="193" xfId="2" applyFont="1" applyFill="1" applyBorder="1" applyAlignment="1">
      <alignment horizontal="left" vertical="center" wrapText="1"/>
    </xf>
    <xf numFmtId="0" fontId="9" fillId="13" borderId="196" xfId="2" applyFont="1" applyFill="1" applyBorder="1" applyAlignment="1">
      <alignment horizontal="left" vertical="center" wrapText="1"/>
    </xf>
    <xf numFmtId="0" fontId="9" fillId="13" borderId="166" xfId="2" applyFont="1" applyFill="1" applyBorder="1" applyAlignment="1">
      <alignment horizontal="left" vertical="center" wrapText="1"/>
    </xf>
    <xf numFmtId="0" fontId="9" fillId="13" borderId="139" xfId="2" applyFont="1" applyFill="1" applyBorder="1" applyAlignment="1">
      <alignment horizontal="center" vertical="center" wrapText="1"/>
    </xf>
    <xf numFmtId="0" fontId="9" fillId="13" borderId="291" xfId="2" applyFont="1" applyFill="1" applyBorder="1" applyAlignment="1">
      <alignment horizontal="left" vertical="center" wrapText="1"/>
    </xf>
    <xf numFmtId="0" fontId="9" fillId="13" borderId="292" xfId="2" applyFont="1" applyFill="1" applyBorder="1" applyAlignment="1">
      <alignment horizontal="left" vertical="center" wrapText="1"/>
    </xf>
    <xf numFmtId="168" fontId="9" fillId="16" borderId="292" xfId="2" applyNumberFormat="1" applyFont="1" applyFill="1" applyBorder="1" applyAlignment="1">
      <alignment horizontal="right" vertical="center" wrapText="1"/>
    </xf>
    <xf numFmtId="168" fontId="9" fillId="16" borderId="293" xfId="2" applyNumberFormat="1" applyFont="1" applyFill="1" applyBorder="1" applyAlignment="1">
      <alignment horizontal="right" vertical="center" wrapText="1"/>
    </xf>
    <xf numFmtId="0" fontId="9" fillId="13" borderId="127" xfId="2" applyFont="1" applyFill="1" applyBorder="1" applyAlignment="1">
      <alignment horizontal="left" vertical="center" wrapText="1"/>
    </xf>
    <xf numFmtId="0" fontId="9" fillId="13" borderId="235" xfId="2" applyFont="1" applyFill="1" applyBorder="1" applyAlignment="1">
      <alignment horizontal="left" vertical="center" wrapText="1"/>
    </xf>
    <xf numFmtId="168" fontId="9" fillId="0" borderId="235" xfId="2" applyNumberFormat="1" applyFont="1" applyBorder="1" applyAlignment="1">
      <alignment horizontal="right" vertical="center"/>
    </xf>
    <xf numFmtId="168" fontId="9" fillId="0" borderId="236" xfId="2" applyNumberFormat="1" applyFont="1" applyBorder="1" applyAlignment="1">
      <alignment horizontal="right" vertical="center"/>
    </xf>
    <xf numFmtId="0" fontId="15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42" fillId="10" borderId="0" xfId="2" applyFont="1" applyFill="1" applyBorder="1" applyAlignment="1">
      <alignment horizontal="center"/>
    </xf>
    <xf numFmtId="0" fontId="35" fillId="0" borderId="0" xfId="2" applyFont="1" applyBorder="1" applyAlignment="1">
      <alignment horizontal="center"/>
    </xf>
    <xf numFmtId="0" fontId="9" fillId="13" borderId="160" xfId="2" applyFont="1" applyFill="1" applyBorder="1" applyAlignment="1">
      <alignment horizontal="left" vertical="center" wrapText="1"/>
    </xf>
    <xf numFmtId="0" fontId="9" fillId="13" borderId="238" xfId="2" applyFont="1" applyFill="1" applyBorder="1" applyAlignment="1">
      <alignment horizontal="center" vertical="center" wrapText="1"/>
    </xf>
    <xf numFmtId="0" fontId="9" fillId="13" borderId="285" xfId="2" applyFont="1" applyFill="1" applyBorder="1" applyAlignment="1">
      <alignment horizontal="center" vertical="center" wrapText="1"/>
    </xf>
    <xf numFmtId="0" fontId="14" fillId="13" borderId="157" xfId="2" applyFont="1" applyFill="1" applyBorder="1" applyAlignment="1">
      <alignment horizontal="center" vertical="center" wrapText="1"/>
    </xf>
    <xf numFmtId="0" fontId="14" fillId="13" borderId="2" xfId="2" applyFont="1" applyFill="1" applyBorder="1" applyAlignment="1">
      <alignment horizontal="center" vertical="center" wrapText="1"/>
    </xf>
    <xf numFmtId="0" fontId="44" fillId="0" borderId="14" xfId="2" applyFont="1" applyBorder="1" applyAlignment="1">
      <alignment horizontal="center" vertical="top"/>
    </xf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0" fontId="11" fillId="13" borderId="126" xfId="2" applyFont="1" applyFill="1" applyBorder="1" applyAlignment="1">
      <alignment horizontal="left" vertical="center" wrapText="1"/>
    </xf>
    <xf numFmtId="0" fontId="11" fillId="13" borderId="127" xfId="2" applyFont="1" applyFill="1" applyBorder="1" applyAlignment="1">
      <alignment horizontal="left" vertical="center" wrapText="1"/>
    </xf>
    <xf numFmtId="0" fontId="11" fillId="13" borderId="129" xfId="2" applyFont="1" applyFill="1" applyBorder="1" applyAlignment="1">
      <alignment horizontal="left" vertical="center" wrapText="1"/>
    </xf>
    <xf numFmtId="0" fontId="11" fillId="13" borderId="130" xfId="2" applyFont="1" applyFill="1" applyBorder="1" applyAlignment="1">
      <alignment horizontal="left" vertical="center" wrapText="1"/>
    </xf>
    <xf numFmtId="0" fontId="9" fillId="13" borderId="138" xfId="2" applyFont="1" applyFill="1" applyBorder="1" applyAlignment="1">
      <alignment horizontal="left" vertical="center" wrapText="1"/>
    </xf>
    <xf numFmtId="0" fontId="9" fillId="13" borderId="239" xfId="2" applyFont="1" applyFill="1" applyBorder="1" applyAlignment="1">
      <alignment horizontal="left" vertical="center" wrapText="1"/>
    </xf>
    <xf numFmtId="0" fontId="8" fillId="13" borderId="88" xfId="2" applyFont="1" applyFill="1" applyBorder="1" applyAlignment="1">
      <alignment horizontal="center" vertical="center" wrapText="1"/>
    </xf>
    <xf numFmtId="0" fontId="8" fillId="13" borderId="97" xfId="2" applyFont="1" applyFill="1" applyBorder="1" applyAlignment="1">
      <alignment horizontal="center" vertical="center" wrapText="1"/>
    </xf>
    <xf numFmtId="0" fontId="8" fillId="13" borderId="89" xfId="2" applyFont="1" applyFill="1" applyBorder="1" applyAlignment="1">
      <alignment horizontal="center" vertical="center" wrapText="1"/>
    </xf>
    <xf numFmtId="0" fontId="8" fillId="13" borderId="98" xfId="2" applyFont="1" applyFill="1" applyBorder="1" applyAlignment="1">
      <alignment horizontal="center" vertical="center" wrapText="1"/>
    </xf>
    <xf numFmtId="0" fontId="39" fillId="18" borderId="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13" borderId="90" xfId="2" applyFont="1" applyFill="1" applyBorder="1" applyAlignment="1">
      <alignment horizontal="center" vertical="center" wrapText="1"/>
    </xf>
    <xf numFmtId="0" fontId="8" fillId="13" borderId="91" xfId="2" applyFont="1" applyFill="1" applyBorder="1" applyAlignment="1">
      <alignment horizontal="center" vertical="center" wrapText="1"/>
    </xf>
    <xf numFmtId="0" fontId="8" fillId="13" borderId="92" xfId="2" applyFont="1" applyFill="1" applyBorder="1" applyAlignment="1">
      <alignment horizontal="center" vertical="center" wrapText="1"/>
    </xf>
    <xf numFmtId="0" fontId="8" fillId="13" borderId="93" xfId="2" applyFont="1" applyFill="1" applyBorder="1" applyAlignment="1">
      <alignment horizontal="center" vertical="center" wrapText="1"/>
    </xf>
    <xf numFmtId="0" fontId="8" fillId="13" borderId="94" xfId="2" applyFont="1" applyFill="1" applyBorder="1" applyAlignment="1">
      <alignment horizontal="center" vertical="center" wrapText="1"/>
    </xf>
    <xf numFmtId="0" fontId="8" fillId="13" borderId="95" xfId="2" applyFont="1" applyFill="1" applyBorder="1" applyAlignment="1">
      <alignment horizontal="center" vertical="center" wrapText="1"/>
    </xf>
    <xf numFmtId="0" fontId="8" fillId="13" borderId="96" xfId="2" applyFont="1" applyFill="1" applyBorder="1" applyAlignment="1">
      <alignment horizontal="center" vertical="center" wrapText="1"/>
    </xf>
    <xf numFmtId="0" fontId="8" fillId="13" borderId="148" xfId="2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9" fillId="13" borderId="248" xfId="2" applyFont="1" applyFill="1" applyBorder="1" applyAlignment="1">
      <alignment horizontal="left" vertical="center" wrapText="1"/>
    </xf>
    <xf numFmtId="0" fontId="9" fillId="13" borderId="219" xfId="2" applyFont="1" applyFill="1" applyBorder="1" applyAlignment="1">
      <alignment horizontal="left" vertical="center" wrapText="1"/>
    </xf>
    <xf numFmtId="0" fontId="9" fillId="13" borderId="209" xfId="2" applyFont="1" applyFill="1" applyBorder="1" applyAlignment="1">
      <alignment horizontal="left" vertical="center" wrapText="1"/>
    </xf>
    <xf numFmtId="0" fontId="9" fillId="13" borderId="249" xfId="2" applyFont="1" applyFill="1" applyBorder="1" applyAlignment="1">
      <alignment horizontal="left" vertical="center" wrapText="1"/>
    </xf>
    <xf numFmtId="0" fontId="9" fillId="13" borderId="286" xfId="2" applyFont="1" applyFill="1" applyBorder="1" applyAlignment="1">
      <alignment horizontal="left" vertical="center" wrapText="1"/>
    </xf>
    <xf numFmtId="0" fontId="9" fillId="13" borderId="296" xfId="2" applyFont="1" applyFill="1" applyBorder="1" applyAlignment="1">
      <alignment horizontal="left" vertical="center" wrapText="1"/>
    </xf>
    <xf numFmtId="0" fontId="9" fillId="13" borderId="289" xfId="2" applyFont="1" applyFill="1" applyBorder="1" applyAlignment="1">
      <alignment horizontal="center" vertical="center" wrapText="1"/>
    </xf>
    <xf numFmtId="0" fontId="9" fillId="13" borderId="290" xfId="2" applyFont="1" applyFill="1" applyBorder="1" applyAlignment="1">
      <alignment horizontal="center" vertical="center" wrapText="1"/>
    </xf>
    <xf numFmtId="0" fontId="9" fillId="13" borderId="287" xfId="2" applyFont="1" applyFill="1" applyBorder="1" applyAlignment="1">
      <alignment horizontal="center" vertical="center" wrapText="1"/>
    </xf>
    <xf numFmtId="0" fontId="9" fillId="13" borderId="288" xfId="2" applyFont="1" applyFill="1" applyBorder="1" applyAlignment="1">
      <alignment horizontal="center" vertical="center" wrapText="1"/>
    </xf>
    <xf numFmtId="168" fontId="9" fillId="2" borderId="184" xfId="2" applyNumberFormat="1" applyFont="1" applyFill="1" applyBorder="1" applyAlignment="1">
      <alignment horizontal="center" vertical="center"/>
    </xf>
    <xf numFmtId="168" fontId="9" fillId="2" borderId="185" xfId="2" applyNumberFormat="1" applyFont="1" applyFill="1" applyBorder="1" applyAlignment="1">
      <alignment horizontal="center" vertical="center"/>
    </xf>
    <xf numFmtId="168" fontId="9" fillId="9" borderId="188" xfId="2" applyNumberFormat="1" applyFont="1" applyFill="1" applyBorder="1" applyAlignment="1">
      <alignment horizontal="center" vertical="center"/>
    </xf>
    <xf numFmtId="168" fontId="9" fillId="9" borderId="189" xfId="2" applyNumberFormat="1" applyFont="1" applyFill="1" applyBorder="1" applyAlignment="1">
      <alignment horizontal="center" vertical="center"/>
    </xf>
    <xf numFmtId="168" fontId="9" fillId="16" borderId="184" xfId="2" applyNumberFormat="1" applyFont="1" applyFill="1" applyBorder="1" applyAlignment="1">
      <alignment horizontal="center" vertical="center" wrapText="1"/>
    </xf>
    <xf numFmtId="168" fontId="9" fillId="16" borderId="185" xfId="2" applyNumberFormat="1" applyFont="1" applyFill="1" applyBorder="1" applyAlignment="1">
      <alignment horizontal="center" vertical="center" wrapText="1"/>
    </xf>
    <xf numFmtId="0" fontId="9" fillId="13" borderId="294" xfId="2" applyFont="1" applyFill="1" applyBorder="1" applyAlignment="1">
      <alignment horizontal="left" vertical="center" wrapText="1"/>
    </xf>
    <xf numFmtId="0" fontId="9" fillId="13" borderId="248" xfId="2" applyFont="1" applyFill="1" applyBorder="1" applyAlignment="1">
      <alignment horizontal="center" vertical="center" wrapText="1"/>
    </xf>
    <xf numFmtId="0" fontId="9" fillId="13" borderId="118" xfId="2" applyFont="1" applyFill="1" applyBorder="1" applyAlignment="1">
      <alignment horizontal="center" vertical="center" wrapText="1"/>
    </xf>
    <xf numFmtId="0" fontId="9" fillId="13" borderId="249" xfId="2" applyFont="1" applyFill="1" applyBorder="1" applyAlignment="1">
      <alignment horizontal="center" vertical="center" wrapText="1"/>
    </xf>
    <xf numFmtId="0" fontId="9" fillId="13" borderId="250" xfId="2" applyFont="1" applyFill="1" applyBorder="1" applyAlignment="1">
      <alignment horizontal="center" vertical="center" wrapText="1"/>
    </xf>
    <xf numFmtId="0" fontId="9" fillId="13" borderId="246" xfId="2" applyFont="1" applyFill="1" applyBorder="1" applyAlignment="1">
      <alignment horizontal="center" vertical="center" wrapText="1"/>
    </xf>
    <xf numFmtId="0" fontId="9" fillId="13" borderId="247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9" fillId="13" borderId="200" xfId="2" applyFont="1" applyFill="1" applyBorder="1" applyAlignment="1">
      <alignment horizontal="left" vertical="center" wrapText="1"/>
    </xf>
    <xf numFmtId="168" fontId="9" fillId="9" borderId="201" xfId="2" applyNumberFormat="1" applyFont="1" applyFill="1" applyBorder="1" applyAlignment="1">
      <alignment horizontal="right" vertical="center"/>
    </xf>
    <xf numFmtId="168" fontId="9" fillId="16" borderId="184" xfId="2" applyNumberFormat="1" applyFont="1" applyFill="1" applyBorder="1" applyAlignment="1">
      <alignment horizontal="right" vertical="center" wrapText="1"/>
    </xf>
    <xf numFmtId="168" fontId="9" fillId="16" borderId="185" xfId="2" applyNumberFormat="1" applyFont="1" applyFill="1" applyBorder="1" applyAlignment="1">
      <alignment horizontal="right" vertical="center" wrapText="1"/>
    </xf>
    <xf numFmtId="168" fontId="9" fillId="16" borderId="235" xfId="2" applyNumberFormat="1" applyFont="1" applyFill="1" applyBorder="1" applyAlignment="1">
      <alignment horizontal="right" vertical="center" wrapText="1"/>
    </xf>
    <xf numFmtId="168" fontId="9" fillId="16" borderId="236" xfId="2" applyNumberFormat="1" applyFont="1" applyFill="1" applyBorder="1" applyAlignment="1">
      <alignment horizontal="right" vertical="center" wrapText="1"/>
    </xf>
    <xf numFmtId="0" fontId="44" fillId="0" borderId="14" xfId="2" applyFont="1" applyBorder="1" applyAlignment="1">
      <alignment horizontal="center" vertical="center"/>
    </xf>
    <xf numFmtId="0" fontId="9" fillId="13" borderId="48" xfId="2" applyFont="1" applyFill="1" applyBorder="1" applyAlignment="1">
      <alignment horizontal="center" wrapText="1"/>
    </xf>
    <xf numFmtId="0" fontId="9" fillId="13" borderId="200" xfId="2" applyFont="1" applyFill="1" applyBorder="1" applyAlignment="1">
      <alignment horizontal="center" wrapText="1"/>
    </xf>
    <xf numFmtId="0" fontId="9" fillId="13" borderId="144" xfId="2" applyFont="1" applyFill="1" applyBorder="1" applyAlignment="1">
      <alignment horizontal="center" wrapText="1"/>
    </xf>
    <xf numFmtId="0" fontId="9" fillId="13" borderId="147" xfId="2" applyFont="1" applyFill="1" applyBorder="1" applyAlignment="1">
      <alignment horizontal="center" wrapText="1"/>
    </xf>
    <xf numFmtId="168" fontId="9" fillId="16" borderId="233" xfId="2" applyNumberFormat="1" applyFont="1" applyFill="1" applyBorder="1" applyAlignment="1">
      <alignment horizontal="right" vertical="center" wrapText="1"/>
    </xf>
    <xf numFmtId="168" fontId="9" fillId="16" borderId="234" xfId="2" applyNumberFormat="1" applyFont="1" applyFill="1" applyBorder="1" applyAlignment="1">
      <alignment horizontal="right" vertical="center" wrapText="1"/>
    </xf>
    <xf numFmtId="0" fontId="9" fillId="13" borderId="297" xfId="2" applyFont="1" applyFill="1" applyBorder="1" applyAlignment="1">
      <alignment horizontal="left" vertical="center" wrapText="1"/>
    </xf>
    <xf numFmtId="0" fontId="9" fillId="13" borderId="298" xfId="2" applyFont="1" applyFill="1" applyBorder="1" applyAlignment="1">
      <alignment horizontal="left" vertical="center" wrapText="1"/>
    </xf>
    <xf numFmtId="0" fontId="9" fillId="13" borderId="299" xfId="2" applyFont="1" applyFill="1" applyBorder="1" applyAlignment="1">
      <alignment horizontal="left" vertical="center" wrapText="1"/>
    </xf>
    <xf numFmtId="168" fontId="9" fillId="2" borderId="14" xfId="2" applyNumberFormat="1" applyFont="1" applyFill="1" applyBorder="1" applyAlignment="1">
      <alignment horizontal="center" vertical="center"/>
    </xf>
    <xf numFmtId="168" fontId="9" fillId="0" borderId="188" xfId="2" applyNumberFormat="1" applyFont="1" applyBorder="1" applyAlignment="1">
      <alignment horizontal="right" vertical="center"/>
    </xf>
    <xf numFmtId="168" fontId="9" fillId="0" borderId="189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horizontal="center"/>
    </xf>
    <xf numFmtId="0" fontId="9" fillId="13" borderId="202" xfId="2" applyFont="1" applyFill="1" applyBorder="1" applyAlignment="1">
      <alignment horizontal="center" vertical="center" wrapText="1"/>
    </xf>
    <xf numFmtId="0" fontId="9" fillId="13" borderId="203" xfId="2" applyFont="1" applyFill="1" applyBorder="1" applyAlignment="1">
      <alignment horizontal="center" vertical="center" wrapText="1"/>
    </xf>
    <xf numFmtId="0" fontId="61" fillId="10" borderId="0" xfId="2" applyFont="1" applyFill="1" applyBorder="1" applyAlignment="1">
      <alignment horizontal="center" vertical="center"/>
    </xf>
    <xf numFmtId="0" fontId="9" fillId="13" borderId="159" xfId="2" applyFont="1" applyFill="1" applyBorder="1" applyAlignment="1">
      <alignment horizontal="center" vertical="center" wrapText="1"/>
    </xf>
    <xf numFmtId="0" fontId="9" fillId="13" borderId="160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center" vertical="center" wrapText="1"/>
    </xf>
    <xf numFmtId="0" fontId="9" fillId="13" borderId="163" xfId="2" applyFont="1" applyFill="1" applyBorder="1" applyAlignment="1">
      <alignment horizontal="center" vertical="center" wrapText="1"/>
    </xf>
    <xf numFmtId="0" fontId="9" fillId="13" borderId="165" xfId="2" applyFont="1" applyFill="1" applyBorder="1" applyAlignment="1">
      <alignment horizontal="center" vertical="center" wrapText="1"/>
    </xf>
    <xf numFmtId="0" fontId="9" fillId="13" borderId="166" xfId="2" applyFont="1" applyFill="1" applyBorder="1" applyAlignment="1">
      <alignment horizontal="center" vertical="center" wrapText="1"/>
    </xf>
    <xf numFmtId="0" fontId="9" fillId="13" borderId="240" xfId="2" applyFont="1" applyFill="1" applyBorder="1" applyAlignment="1">
      <alignment horizontal="left" vertical="center" wrapText="1"/>
    </xf>
    <xf numFmtId="0" fontId="9" fillId="13" borderId="240" xfId="2" applyFont="1" applyFill="1" applyBorder="1" applyAlignment="1">
      <alignment horizontal="center" vertical="center" wrapText="1"/>
    </xf>
    <xf numFmtId="0" fontId="8" fillId="13" borderId="204" xfId="2" applyFont="1" applyFill="1" applyBorder="1" applyAlignment="1">
      <alignment horizontal="center" vertical="center" wrapText="1"/>
    </xf>
    <xf numFmtId="0" fontId="9" fillId="13" borderId="10" xfId="2" applyFont="1" applyFill="1" applyBorder="1" applyAlignment="1">
      <alignment horizontal="left" vertical="center" wrapText="1"/>
    </xf>
    <xf numFmtId="0" fontId="8" fillId="13" borderId="208" xfId="2" applyFont="1" applyFill="1" applyBorder="1" applyAlignment="1">
      <alignment horizontal="center" vertical="center" wrapText="1"/>
    </xf>
    <xf numFmtId="0" fontId="8" fillId="13" borderId="213" xfId="2" applyFont="1" applyFill="1" applyBorder="1" applyAlignment="1">
      <alignment horizontal="center" vertical="center" wrapText="1"/>
    </xf>
    <xf numFmtId="0" fontId="8" fillId="13" borderId="210" xfId="2" applyFont="1" applyFill="1" applyBorder="1" applyAlignment="1">
      <alignment horizontal="center" vertical="center" wrapText="1"/>
    </xf>
    <xf numFmtId="0" fontId="8" fillId="13" borderId="211" xfId="2" applyFont="1" applyFill="1" applyBorder="1" applyAlignment="1">
      <alignment horizontal="center" vertical="center" wrapText="1"/>
    </xf>
    <xf numFmtId="0" fontId="8" fillId="13" borderId="212" xfId="2" applyFont="1" applyFill="1" applyBorder="1" applyAlignment="1">
      <alignment horizontal="center" vertical="center" wrapText="1"/>
    </xf>
    <xf numFmtId="0" fontId="8" fillId="13" borderId="173" xfId="2" applyFont="1" applyFill="1" applyBorder="1" applyAlignment="1">
      <alignment horizontal="center" vertical="center" wrapText="1"/>
    </xf>
    <xf numFmtId="0" fontId="8" fillId="13" borderId="223" xfId="2" applyFont="1" applyFill="1" applyBorder="1" applyAlignment="1">
      <alignment horizontal="center" vertical="center" wrapText="1"/>
    </xf>
    <xf numFmtId="0" fontId="18" fillId="0" borderId="0" xfId="6" applyFont="1" applyAlignment="1">
      <alignment horizontal="center"/>
    </xf>
    <xf numFmtId="0" fontId="49" fillId="19" borderId="255" xfId="6" applyFont="1" applyFill="1" applyBorder="1" applyAlignment="1">
      <alignment horizontal="center"/>
    </xf>
    <xf numFmtId="0" fontId="49" fillId="19" borderId="256" xfId="6" applyFont="1" applyFill="1" applyBorder="1" applyAlignment="1">
      <alignment horizontal="center"/>
    </xf>
    <xf numFmtId="0" fontId="38" fillId="19" borderId="4" xfId="6" applyFont="1" applyFill="1" applyBorder="1" applyAlignment="1">
      <alignment horizontal="center"/>
    </xf>
    <xf numFmtId="0" fontId="38" fillId="19" borderId="190" xfId="6" applyFont="1" applyFill="1" applyBorder="1" applyAlignment="1">
      <alignment horizontal="center"/>
    </xf>
    <xf numFmtId="0" fontId="38" fillId="19" borderId="205" xfId="6" applyFont="1" applyFill="1" applyBorder="1" applyAlignment="1">
      <alignment horizontal="center"/>
    </xf>
    <xf numFmtId="0" fontId="50" fillId="19" borderId="205" xfId="6" applyFont="1" applyFill="1" applyBorder="1" applyAlignment="1">
      <alignment horizontal="center" vertical="center"/>
    </xf>
    <xf numFmtId="0" fontId="50" fillId="19" borderId="12" xfId="6" applyFont="1" applyFill="1" applyBorder="1" applyAlignment="1">
      <alignment horizontal="center" vertical="center"/>
    </xf>
    <xf numFmtId="0" fontId="30" fillId="9" borderId="1" xfId="6" applyFont="1" applyFill="1" applyBorder="1" applyAlignment="1">
      <alignment horizontal="center"/>
    </xf>
    <xf numFmtId="0" fontId="30" fillId="9" borderId="9" xfId="6" applyFont="1" applyFill="1" applyBorder="1" applyAlignment="1">
      <alignment horizontal="center"/>
    </xf>
    <xf numFmtId="0" fontId="30" fillId="9" borderId="3" xfId="6" applyFont="1" applyFill="1" applyBorder="1" applyAlignment="1">
      <alignment horizontal="center"/>
    </xf>
  </cellXfs>
  <cellStyles count="8">
    <cellStyle name="Milliers" xfId="1" builtinId="3"/>
    <cellStyle name="Milliers 2" xfId="4"/>
    <cellStyle name="Milliers 3" xfId="5"/>
    <cellStyle name="Milliers 4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31579B"/>
      <color rgb="FF004F9E"/>
      <color rgb="FFE6EBF6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79998168889431442"/>
    <pageSetUpPr fitToPage="1"/>
  </sheetPr>
  <dimension ref="A1:H38"/>
  <sheetViews>
    <sheetView zoomScale="90" zoomScaleNormal="90" workbookViewId="0">
      <selection activeCell="F35" sqref="F35"/>
    </sheetView>
  </sheetViews>
  <sheetFormatPr baseColWidth="10" defaultColWidth="14.109375" defaultRowHeight="13.2" x14ac:dyDescent="0.25"/>
  <cols>
    <col min="1" max="1" width="51.33203125" style="3" customWidth="1"/>
    <col min="2" max="4" width="22.6640625" style="3" customWidth="1"/>
    <col min="5" max="5" width="22" style="3" customWidth="1"/>
    <col min="6" max="6" width="16.6640625" style="3" customWidth="1"/>
    <col min="7" max="7" width="21.33203125" style="4" customWidth="1"/>
    <col min="8" max="8" width="22.44140625" style="3" customWidth="1"/>
    <col min="9" max="16384" width="14.109375" style="3"/>
  </cols>
  <sheetData>
    <row r="1" spans="1:8" ht="18" x14ac:dyDescent="0.35">
      <c r="A1" s="667" t="s">
        <v>5</v>
      </c>
      <c r="B1" s="667"/>
      <c r="C1" s="667"/>
      <c r="D1" s="667"/>
      <c r="E1" s="667"/>
      <c r="F1" s="667"/>
      <c r="G1" s="667"/>
    </row>
    <row r="2" spans="1:8" s="4" customFormat="1" ht="18" x14ac:dyDescent="0.35">
      <c r="A2" s="355"/>
      <c r="B2" s="355"/>
      <c r="C2" s="355"/>
      <c r="D2" s="355"/>
      <c r="E2" s="355"/>
      <c r="F2" s="355"/>
      <c r="G2" s="355"/>
    </row>
    <row r="3" spans="1:8" ht="13.8" thickBot="1" x14ac:dyDescent="0.3"/>
    <row r="4" spans="1:8" ht="30" thickTop="1" thickBot="1" x14ac:dyDescent="0.3">
      <c r="A4" s="5" t="s">
        <v>6</v>
      </c>
      <c r="B4" s="6" t="s">
        <v>7</v>
      </c>
      <c r="C4" s="6" t="s">
        <v>8</v>
      </c>
      <c r="D4" s="6" t="s">
        <v>9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5">
      <c r="A5" s="11" t="s">
        <v>14</v>
      </c>
      <c r="B5" s="12">
        <v>158136799</v>
      </c>
      <c r="C5" s="12">
        <v>60605626</v>
      </c>
      <c r="D5" s="12">
        <v>123871598</v>
      </c>
      <c r="E5" s="12">
        <f t="shared" ref="E5:E11" si="0">SUM(B5:D5)</f>
        <v>342614023</v>
      </c>
      <c r="F5" s="13"/>
      <c r="G5" s="14" t="e">
        <f t="shared" ref="G5:G11" si="1">E5/$F$12/1000000</f>
        <v>#REF!</v>
      </c>
      <c r="H5" s="15"/>
    </row>
    <row r="6" spans="1:8" s="16" customFormat="1" ht="20.100000000000001" customHeight="1" x14ac:dyDescent="0.25">
      <c r="A6" s="17" t="s">
        <v>15</v>
      </c>
      <c r="B6" s="18">
        <v>16350000</v>
      </c>
      <c r="C6" s="18">
        <v>2400000</v>
      </c>
      <c r="D6" s="18">
        <v>15348000</v>
      </c>
      <c r="E6" s="18">
        <f t="shared" si="0"/>
        <v>34098000</v>
      </c>
      <c r="F6" s="19"/>
      <c r="G6" s="20" t="e">
        <f t="shared" si="1"/>
        <v>#REF!</v>
      </c>
      <c r="H6" s="21"/>
    </row>
    <row r="7" spans="1:8" s="22" customFormat="1" ht="20.100000000000001" customHeight="1" x14ac:dyDescent="0.25">
      <c r="A7" s="17" t="s">
        <v>16</v>
      </c>
      <c r="B7" s="18">
        <v>33529381</v>
      </c>
      <c r="C7" s="18">
        <v>63085440</v>
      </c>
      <c r="D7" s="18">
        <v>0</v>
      </c>
      <c r="E7" s="18">
        <f t="shared" si="0"/>
        <v>96614821</v>
      </c>
      <c r="F7" s="19"/>
      <c r="G7" s="20" t="e">
        <f t="shared" si="1"/>
        <v>#REF!</v>
      </c>
      <c r="H7" s="21"/>
    </row>
    <row r="8" spans="1:8" s="16" customFormat="1" ht="20.100000000000001" customHeight="1" x14ac:dyDescent="0.25">
      <c r="A8" s="17" t="s">
        <v>17</v>
      </c>
      <c r="B8" s="18">
        <v>140153799</v>
      </c>
      <c r="C8" s="18">
        <v>137992988</v>
      </c>
      <c r="D8" s="18">
        <v>137992988</v>
      </c>
      <c r="E8" s="18">
        <f>SUM(B8:D8)</f>
        <v>416139775</v>
      </c>
      <c r="F8" s="19"/>
      <c r="G8" s="20" t="e">
        <f t="shared" si="1"/>
        <v>#REF!</v>
      </c>
      <c r="H8" s="21"/>
    </row>
    <row r="9" spans="1:8" s="16" customFormat="1" ht="20.100000000000001" customHeight="1" x14ac:dyDescent="0.25">
      <c r="A9" s="17" t="s">
        <v>18</v>
      </c>
      <c r="B9" s="18">
        <v>2547350</v>
      </c>
      <c r="C9" s="18">
        <v>128813621</v>
      </c>
      <c r="D9" s="18">
        <v>3350850</v>
      </c>
      <c r="E9" s="18">
        <f t="shared" si="0"/>
        <v>134711821</v>
      </c>
      <c r="F9" s="19"/>
      <c r="G9" s="20" t="e">
        <f t="shared" si="1"/>
        <v>#REF!</v>
      </c>
      <c r="H9" s="21"/>
    </row>
    <row r="10" spans="1:8" ht="20.100000000000001" customHeight="1" thickBot="1" x14ac:dyDescent="0.3">
      <c r="A10" s="17" t="s">
        <v>19</v>
      </c>
      <c r="B10" s="18">
        <v>124797735</v>
      </c>
      <c r="C10" s="18">
        <v>1047522327</v>
      </c>
      <c r="D10" s="18">
        <v>121037255</v>
      </c>
      <c r="E10" s="18">
        <f t="shared" si="0"/>
        <v>1293357317</v>
      </c>
      <c r="F10" s="19"/>
      <c r="G10" s="20" t="e">
        <f t="shared" si="1"/>
        <v>#REF!</v>
      </c>
      <c r="H10" s="21"/>
    </row>
    <row r="11" spans="1:8" ht="20.100000000000001" hidden="1" customHeight="1" thickBot="1" x14ac:dyDescent="0.3">
      <c r="A11" s="17" t="s">
        <v>20</v>
      </c>
      <c r="B11" s="18">
        <f>B35</f>
        <v>2599134658</v>
      </c>
      <c r="C11" s="18">
        <f>C35</f>
        <v>487547406</v>
      </c>
      <c r="D11" s="18">
        <f>D35</f>
        <v>382364270</v>
      </c>
      <c r="E11" s="18">
        <f t="shared" si="0"/>
        <v>3469046334</v>
      </c>
      <c r="F11" s="19"/>
      <c r="G11" s="20" t="e">
        <f t="shared" si="1"/>
        <v>#REF!</v>
      </c>
      <c r="H11" s="21"/>
    </row>
    <row r="12" spans="1:8" ht="15" thickTop="1" x14ac:dyDescent="0.25">
      <c r="A12" s="23" t="s">
        <v>21</v>
      </c>
      <c r="B12" s="24">
        <f>SUM(B5:B10)</f>
        <v>475515064</v>
      </c>
      <c r="C12" s="24">
        <f>SUM(C5:C10)</f>
        <v>1440420002</v>
      </c>
      <c r="D12" s="24">
        <f>SUM(D5:D10)</f>
        <v>401600691</v>
      </c>
      <c r="E12" s="24">
        <f>SUM(E5:E10)</f>
        <v>2317535757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4.4" x14ac:dyDescent="0.25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4.4" hidden="1" x14ac:dyDescent="0.25">
      <c r="A14" s="36" t="s">
        <v>23</v>
      </c>
      <c r="B14" s="37"/>
      <c r="C14" s="30"/>
      <c r="D14" s="30"/>
      <c r="E14" s="38">
        <f t="shared" ref="E14:E33" si="2">SUM(B14:D14)</f>
        <v>0</v>
      </c>
      <c r="F14" s="32"/>
      <c r="G14" s="39">
        <v>0</v>
      </c>
      <c r="H14" s="34"/>
    </row>
    <row r="15" spans="1:8" s="35" customFormat="1" ht="14.4" hidden="1" x14ac:dyDescent="0.25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5">
      <c r="A16" s="42" t="s">
        <v>25</v>
      </c>
      <c r="B16" s="43">
        <v>2173012708</v>
      </c>
      <c r="C16" s="44">
        <v>0</v>
      </c>
      <c r="D16" s="43">
        <v>0</v>
      </c>
      <c r="E16" s="43">
        <f t="shared" si="2"/>
        <v>2173012708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5">
      <c r="A17" s="47" t="s">
        <v>26</v>
      </c>
      <c r="B17" s="43">
        <v>0</v>
      </c>
      <c r="C17" s="43">
        <v>0</v>
      </c>
      <c r="D17" s="43">
        <v>0</v>
      </c>
      <c r="E17" s="43">
        <f t="shared" si="2"/>
        <v>0</v>
      </c>
      <c r="F17" s="32"/>
      <c r="G17" s="45" t="e">
        <f t="shared" si="3"/>
        <v>#REF!</v>
      </c>
      <c r="H17" s="34"/>
    </row>
    <row r="18" spans="1:8" s="35" customFormat="1" ht="13.8" hidden="1" x14ac:dyDescent="0.25">
      <c r="A18" s="48" t="s">
        <v>27</v>
      </c>
      <c r="B18" s="43"/>
      <c r="C18" s="43"/>
      <c r="D18" s="43"/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5">
      <c r="A19" s="42" t="s">
        <v>28</v>
      </c>
      <c r="B19" s="43">
        <v>77120214</v>
      </c>
      <c r="C19" s="43">
        <v>2831000</v>
      </c>
      <c r="D19" s="43">
        <v>42243455</v>
      </c>
      <c r="E19" s="43">
        <f t="shared" si="2"/>
        <v>122194669</v>
      </c>
      <c r="F19" s="32"/>
      <c r="G19" s="45" t="e">
        <f t="shared" si="3"/>
        <v>#REF!</v>
      </c>
      <c r="H19" s="49"/>
    </row>
    <row r="20" spans="1:8" s="52" customFormat="1" ht="13.8" hidden="1" x14ac:dyDescent="0.25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7.6" hidden="1" x14ac:dyDescent="0.25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5">
      <c r="A22" s="54" t="s">
        <v>31</v>
      </c>
      <c r="B22" s="43">
        <v>127702069</v>
      </c>
      <c r="C22" s="43">
        <v>-484435</v>
      </c>
      <c r="D22" s="43">
        <v>13502515</v>
      </c>
      <c r="E22" s="43">
        <f t="shared" si="2"/>
        <v>140720149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5">
      <c r="A23" s="54" t="s">
        <v>32</v>
      </c>
      <c r="B23" s="43">
        <v>119878217</v>
      </c>
      <c r="C23" s="43">
        <v>379717535</v>
      </c>
      <c r="D23" s="43">
        <v>10357355</v>
      </c>
      <c r="E23" s="43">
        <f t="shared" si="2"/>
        <v>509953107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5">
      <c r="A24" s="54" t="s">
        <v>33</v>
      </c>
      <c r="B24" s="43">
        <v>0</v>
      </c>
      <c r="C24" s="43">
        <v>0</v>
      </c>
      <c r="D24" s="43">
        <v>0</v>
      </c>
      <c r="E24" s="43">
        <f t="shared" si="2"/>
        <v>0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5">
      <c r="A25" s="53" t="s">
        <v>34</v>
      </c>
      <c r="B25" s="43">
        <v>0</v>
      </c>
      <c r="C25" s="43">
        <v>0</v>
      </c>
      <c r="D25" s="43">
        <v>21931050</v>
      </c>
      <c r="E25" s="43">
        <f>SUM(B25:D25)</f>
        <v>21931050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5">
      <c r="A26" s="53" t="s">
        <v>35</v>
      </c>
      <c r="B26" s="43">
        <v>6806279</v>
      </c>
      <c r="C26" s="43">
        <v>8721455</v>
      </c>
      <c r="D26" s="43">
        <v>1738286</v>
      </c>
      <c r="E26" s="43">
        <f t="shared" si="2"/>
        <v>17266020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5">
      <c r="A27" s="53" t="s">
        <v>36</v>
      </c>
      <c r="B27" s="43">
        <v>391884</v>
      </c>
      <c r="C27" s="43">
        <v>8074960</v>
      </c>
      <c r="D27" s="43">
        <v>17087946</v>
      </c>
      <c r="E27" s="43">
        <f t="shared" si="2"/>
        <v>25554790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5">
      <c r="A28" s="53" t="s">
        <v>37</v>
      </c>
      <c r="B28" s="43">
        <v>35489213</v>
      </c>
      <c r="C28" s="43">
        <v>21700500</v>
      </c>
      <c r="D28" s="43">
        <v>49090259</v>
      </c>
      <c r="E28" s="43">
        <f t="shared" si="2"/>
        <v>106279972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5">
      <c r="A29" s="56" t="s">
        <v>38</v>
      </c>
      <c r="B29" s="43">
        <v>0</v>
      </c>
      <c r="C29" s="43">
        <v>0</v>
      </c>
      <c r="D29" s="43">
        <v>126743550</v>
      </c>
      <c r="E29" s="43">
        <f t="shared" si="2"/>
        <v>126743550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5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5">
      <c r="A31" s="53" t="s">
        <v>40</v>
      </c>
      <c r="B31" s="43">
        <v>25440725</v>
      </c>
      <c r="C31" s="43">
        <v>13516800</v>
      </c>
      <c r="D31" s="43">
        <v>67354275</v>
      </c>
      <c r="E31" s="43">
        <f t="shared" si="2"/>
        <v>106311800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5">
      <c r="A32" s="53" t="s">
        <v>41</v>
      </c>
      <c r="B32" s="43">
        <v>33293349</v>
      </c>
      <c r="C32" s="43">
        <v>53469590</v>
      </c>
      <c r="D32" s="43">
        <v>32315579</v>
      </c>
      <c r="E32" s="43">
        <f t="shared" si="2"/>
        <v>119078518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5">
      <c r="A33" s="53" t="s">
        <v>334</v>
      </c>
      <c r="B33" s="38">
        <v>0</v>
      </c>
      <c r="C33" s="38">
        <v>0</v>
      </c>
      <c r="D33" s="38">
        <v>0</v>
      </c>
      <c r="E33" s="43">
        <f t="shared" si="2"/>
        <v>0</v>
      </c>
      <c r="F33" s="32"/>
      <c r="G33" s="45" t="e">
        <f t="shared" si="3"/>
        <v>#REF!</v>
      </c>
      <c r="H33" s="51"/>
    </row>
    <row r="34" spans="1:8" s="52" customFormat="1" ht="20.100000000000001" customHeight="1" x14ac:dyDescent="0.25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5">
      <c r="A35" s="57" t="s">
        <v>44</v>
      </c>
      <c r="B35" s="58">
        <f>SUM(B15:B34)</f>
        <v>2599134658</v>
      </c>
      <c r="C35" s="58">
        <f>SUM(C15:C34)+1</f>
        <v>487547406</v>
      </c>
      <c r="D35" s="58">
        <f>SUM(D15:D34)</f>
        <v>382364270</v>
      </c>
      <c r="E35" s="58">
        <f>SUM(E13:E34)+1</f>
        <v>3469046334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3">
      <c r="A36" s="63" t="s">
        <v>45</v>
      </c>
      <c r="B36" s="64">
        <f>+B35+B12</f>
        <v>3074649722</v>
      </c>
      <c r="C36" s="64">
        <f>+C35+C12</f>
        <v>1927967408</v>
      </c>
      <c r="D36" s="64">
        <f>+D35+D12-1</f>
        <v>783964960</v>
      </c>
      <c r="E36" s="64">
        <f>+E35+E12-1</f>
        <v>5786582090</v>
      </c>
      <c r="F36" s="65" t="s">
        <v>0</v>
      </c>
      <c r="G36" s="66" t="e">
        <f>+G35+G12</f>
        <v>#REF!</v>
      </c>
      <c r="H36" s="67"/>
    </row>
    <row r="37" spans="1:8" ht="13.8" thickTop="1" x14ac:dyDescent="0.25">
      <c r="A37" s="3" t="s">
        <v>0</v>
      </c>
      <c r="B37" s="69"/>
      <c r="E37" s="69"/>
      <c r="F37" s="70"/>
      <c r="G37" s="71"/>
      <c r="H37" s="72"/>
    </row>
    <row r="38" spans="1:8" x14ac:dyDescent="0.25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FF0000"/>
  </sheetPr>
  <dimension ref="A1:AE168"/>
  <sheetViews>
    <sheetView tabSelected="1" view="pageBreakPreview" zoomScale="60" zoomScaleNormal="100" workbookViewId="0">
      <selection activeCell="M106" sqref="M106"/>
    </sheetView>
  </sheetViews>
  <sheetFormatPr baseColWidth="10" defaultRowHeight="13.2" x14ac:dyDescent="0.25"/>
  <cols>
    <col min="1" max="1" width="18.109375" style="1" customWidth="1"/>
    <col min="2" max="2" width="17.33203125" style="315" customWidth="1"/>
    <col min="3" max="3" width="18.44140625" style="315" customWidth="1"/>
    <col min="4" max="4" width="15.6640625" style="315" customWidth="1"/>
    <col min="5" max="5" width="15.109375" style="315" customWidth="1"/>
    <col min="6" max="6" width="13.6640625" style="1" customWidth="1"/>
    <col min="7" max="7" width="14.33203125" style="1" customWidth="1"/>
    <col min="8" max="8" width="18.33203125" style="1" customWidth="1"/>
    <col min="9" max="10" width="13.88671875" style="1" customWidth="1"/>
    <col min="11" max="11" width="15.33203125" style="1" customWidth="1"/>
    <col min="12" max="12" width="18.5546875" style="1" customWidth="1"/>
    <col min="13" max="13" width="13.109375" style="1" customWidth="1"/>
    <col min="14" max="14" width="32.5546875" style="1" bestFit="1" customWidth="1"/>
    <col min="15" max="15" width="19" style="1" customWidth="1"/>
    <col min="16" max="16" width="17.88671875" style="1" customWidth="1"/>
    <col min="17" max="17" width="15" style="1" customWidth="1"/>
    <col min="18" max="19" width="11.44140625" style="1"/>
    <col min="20" max="20" width="17.6640625" style="1" customWidth="1"/>
    <col min="21" max="256" width="11.44140625" style="1"/>
    <col min="257" max="257" width="18.109375" style="1" customWidth="1"/>
    <col min="258" max="258" width="17.33203125" style="1" customWidth="1"/>
    <col min="259" max="259" width="16" style="1" customWidth="1"/>
    <col min="260" max="260" width="12.44140625" style="1" customWidth="1"/>
    <col min="261" max="261" width="12.33203125" style="1" customWidth="1"/>
    <col min="262" max="262" width="13.6640625" style="1" customWidth="1"/>
    <col min="263" max="263" width="14.33203125" style="1" customWidth="1"/>
    <col min="264" max="264" width="15.109375" style="1" customWidth="1"/>
    <col min="265" max="266" width="13.88671875" style="1" customWidth="1"/>
    <col min="267" max="267" width="15.33203125" style="1" customWidth="1"/>
    <col min="268" max="268" width="15" style="1" customWidth="1"/>
    <col min="269" max="269" width="11.44140625" style="1" customWidth="1"/>
    <col min="270" max="270" width="11.5546875" style="1" customWidth="1"/>
    <col min="271" max="271" width="12.33203125" style="1" customWidth="1"/>
    <col min="272" max="272" width="12.6640625" style="1" customWidth="1"/>
    <col min="273" max="273" width="12.109375" style="1" customWidth="1"/>
    <col min="274" max="275" width="11.44140625" style="1"/>
    <col min="276" max="276" width="17.6640625" style="1" customWidth="1"/>
    <col min="277" max="512" width="11.44140625" style="1"/>
    <col min="513" max="513" width="18.109375" style="1" customWidth="1"/>
    <col min="514" max="514" width="17.33203125" style="1" customWidth="1"/>
    <col min="515" max="515" width="16" style="1" customWidth="1"/>
    <col min="516" max="516" width="12.44140625" style="1" customWidth="1"/>
    <col min="517" max="517" width="12.33203125" style="1" customWidth="1"/>
    <col min="518" max="518" width="13.6640625" style="1" customWidth="1"/>
    <col min="519" max="519" width="14.33203125" style="1" customWidth="1"/>
    <col min="520" max="520" width="15.109375" style="1" customWidth="1"/>
    <col min="521" max="522" width="13.88671875" style="1" customWidth="1"/>
    <col min="523" max="523" width="15.33203125" style="1" customWidth="1"/>
    <col min="524" max="524" width="15" style="1" customWidth="1"/>
    <col min="525" max="525" width="11.44140625" style="1" customWidth="1"/>
    <col min="526" max="526" width="11.5546875" style="1" customWidth="1"/>
    <col min="527" max="527" width="12.33203125" style="1" customWidth="1"/>
    <col min="528" max="528" width="12.6640625" style="1" customWidth="1"/>
    <col min="529" max="529" width="12.109375" style="1" customWidth="1"/>
    <col min="530" max="531" width="11.44140625" style="1"/>
    <col min="532" max="532" width="17.6640625" style="1" customWidth="1"/>
    <col min="533" max="768" width="11.44140625" style="1"/>
    <col min="769" max="769" width="18.109375" style="1" customWidth="1"/>
    <col min="770" max="770" width="17.33203125" style="1" customWidth="1"/>
    <col min="771" max="771" width="16" style="1" customWidth="1"/>
    <col min="772" max="772" width="12.44140625" style="1" customWidth="1"/>
    <col min="773" max="773" width="12.33203125" style="1" customWidth="1"/>
    <col min="774" max="774" width="13.6640625" style="1" customWidth="1"/>
    <col min="775" max="775" width="14.33203125" style="1" customWidth="1"/>
    <col min="776" max="776" width="15.109375" style="1" customWidth="1"/>
    <col min="777" max="778" width="13.88671875" style="1" customWidth="1"/>
    <col min="779" max="779" width="15.33203125" style="1" customWidth="1"/>
    <col min="780" max="780" width="15" style="1" customWidth="1"/>
    <col min="781" max="781" width="11.44140625" style="1" customWidth="1"/>
    <col min="782" max="782" width="11.5546875" style="1" customWidth="1"/>
    <col min="783" max="783" width="12.33203125" style="1" customWidth="1"/>
    <col min="784" max="784" width="12.6640625" style="1" customWidth="1"/>
    <col min="785" max="785" width="12.109375" style="1" customWidth="1"/>
    <col min="786" max="787" width="11.44140625" style="1"/>
    <col min="788" max="788" width="17.6640625" style="1" customWidth="1"/>
    <col min="789" max="1024" width="11.44140625" style="1"/>
    <col min="1025" max="1025" width="18.109375" style="1" customWidth="1"/>
    <col min="1026" max="1026" width="17.33203125" style="1" customWidth="1"/>
    <col min="1027" max="1027" width="16" style="1" customWidth="1"/>
    <col min="1028" max="1028" width="12.44140625" style="1" customWidth="1"/>
    <col min="1029" max="1029" width="12.33203125" style="1" customWidth="1"/>
    <col min="1030" max="1030" width="13.6640625" style="1" customWidth="1"/>
    <col min="1031" max="1031" width="14.33203125" style="1" customWidth="1"/>
    <col min="1032" max="1032" width="15.109375" style="1" customWidth="1"/>
    <col min="1033" max="1034" width="13.88671875" style="1" customWidth="1"/>
    <col min="1035" max="1035" width="15.33203125" style="1" customWidth="1"/>
    <col min="1036" max="1036" width="15" style="1" customWidth="1"/>
    <col min="1037" max="1037" width="11.44140625" style="1" customWidth="1"/>
    <col min="1038" max="1038" width="11.5546875" style="1" customWidth="1"/>
    <col min="1039" max="1039" width="12.33203125" style="1" customWidth="1"/>
    <col min="1040" max="1040" width="12.6640625" style="1" customWidth="1"/>
    <col min="1041" max="1041" width="12.109375" style="1" customWidth="1"/>
    <col min="1042" max="1043" width="11.44140625" style="1"/>
    <col min="1044" max="1044" width="17.6640625" style="1" customWidth="1"/>
    <col min="1045" max="1280" width="11.44140625" style="1"/>
    <col min="1281" max="1281" width="18.109375" style="1" customWidth="1"/>
    <col min="1282" max="1282" width="17.33203125" style="1" customWidth="1"/>
    <col min="1283" max="1283" width="16" style="1" customWidth="1"/>
    <col min="1284" max="1284" width="12.44140625" style="1" customWidth="1"/>
    <col min="1285" max="1285" width="12.33203125" style="1" customWidth="1"/>
    <col min="1286" max="1286" width="13.6640625" style="1" customWidth="1"/>
    <col min="1287" max="1287" width="14.33203125" style="1" customWidth="1"/>
    <col min="1288" max="1288" width="15.109375" style="1" customWidth="1"/>
    <col min="1289" max="1290" width="13.88671875" style="1" customWidth="1"/>
    <col min="1291" max="1291" width="15.33203125" style="1" customWidth="1"/>
    <col min="1292" max="1292" width="15" style="1" customWidth="1"/>
    <col min="1293" max="1293" width="11.44140625" style="1" customWidth="1"/>
    <col min="1294" max="1294" width="11.5546875" style="1" customWidth="1"/>
    <col min="1295" max="1295" width="12.33203125" style="1" customWidth="1"/>
    <col min="1296" max="1296" width="12.6640625" style="1" customWidth="1"/>
    <col min="1297" max="1297" width="12.109375" style="1" customWidth="1"/>
    <col min="1298" max="1299" width="11.44140625" style="1"/>
    <col min="1300" max="1300" width="17.6640625" style="1" customWidth="1"/>
    <col min="1301" max="1536" width="11.44140625" style="1"/>
    <col min="1537" max="1537" width="18.109375" style="1" customWidth="1"/>
    <col min="1538" max="1538" width="17.33203125" style="1" customWidth="1"/>
    <col min="1539" max="1539" width="16" style="1" customWidth="1"/>
    <col min="1540" max="1540" width="12.44140625" style="1" customWidth="1"/>
    <col min="1541" max="1541" width="12.33203125" style="1" customWidth="1"/>
    <col min="1542" max="1542" width="13.6640625" style="1" customWidth="1"/>
    <col min="1543" max="1543" width="14.33203125" style="1" customWidth="1"/>
    <col min="1544" max="1544" width="15.109375" style="1" customWidth="1"/>
    <col min="1545" max="1546" width="13.88671875" style="1" customWidth="1"/>
    <col min="1547" max="1547" width="15.33203125" style="1" customWidth="1"/>
    <col min="1548" max="1548" width="15" style="1" customWidth="1"/>
    <col min="1549" max="1549" width="11.44140625" style="1" customWidth="1"/>
    <col min="1550" max="1550" width="11.5546875" style="1" customWidth="1"/>
    <col min="1551" max="1551" width="12.33203125" style="1" customWidth="1"/>
    <col min="1552" max="1552" width="12.6640625" style="1" customWidth="1"/>
    <col min="1553" max="1553" width="12.109375" style="1" customWidth="1"/>
    <col min="1554" max="1555" width="11.44140625" style="1"/>
    <col min="1556" max="1556" width="17.6640625" style="1" customWidth="1"/>
    <col min="1557" max="1792" width="11.44140625" style="1"/>
    <col min="1793" max="1793" width="18.109375" style="1" customWidth="1"/>
    <col min="1794" max="1794" width="17.33203125" style="1" customWidth="1"/>
    <col min="1795" max="1795" width="16" style="1" customWidth="1"/>
    <col min="1796" max="1796" width="12.44140625" style="1" customWidth="1"/>
    <col min="1797" max="1797" width="12.33203125" style="1" customWidth="1"/>
    <col min="1798" max="1798" width="13.6640625" style="1" customWidth="1"/>
    <col min="1799" max="1799" width="14.33203125" style="1" customWidth="1"/>
    <col min="1800" max="1800" width="15.109375" style="1" customWidth="1"/>
    <col min="1801" max="1802" width="13.88671875" style="1" customWidth="1"/>
    <col min="1803" max="1803" width="15.33203125" style="1" customWidth="1"/>
    <col min="1804" max="1804" width="15" style="1" customWidth="1"/>
    <col min="1805" max="1805" width="11.44140625" style="1" customWidth="1"/>
    <col min="1806" max="1806" width="11.5546875" style="1" customWidth="1"/>
    <col min="1807" max="1807" width="12.33203125" style="1" customWidth="1"/>
    <col min="1808" max="1808" width="12.6640625" style="1" customWidth="1"/>
    <col min="1809" max="1809" width="12.109375" style="1" customWidth="1"/>
    <col min="1810" max="1811" width="11.44140625" style="1"/>
    <col min="1812" max="1812" width="17.6640625" style="1" customWidth="1"/>
    <col min="1813" max="2048" width="11.44140625" style="1"/>
    <col min="2049" max="2049" width="18.109375" style="1" customWidth="1"/>
    <col min="2050" max="2050" width="17.33203125" style="1" customWidth="1"/>
    <col min="2051" max="2051" width="16" style="1" customWidth="1"/>
    <col min="2052" max="2052" width="12.44140625" style="1" customWidth="1"/>
    <col min="2053" max="2053" width="12.33203125" style="1" customWidth="1"/>
    <col min="2054" max="2054" width="13.6640625" style="1" customWidth="1"/>
    <col min="2055" max="2055" width="14.33203125" style="1" customWidth="1"/>
    <col min="2056" max="2056" width="15.109375" style="1" customWidth="1"/>
    <col min="2057" max="2058" width="13.88671875" style="1" customWidth="1"/>
    <col min="2059" max="2059" width="15.33203125" style="1" customWidth="1"/>
    <col min="2060" max="2060" width="15" style="1" customWidth="1"/>
    <col min="2061" max="2061" width="11.44140625" style="1" customWidth="1"/>
    <col min="2062" max="2062" width="11.5546875" style="1" customWidth="1"/>
    <col min="2063" max="2063" width="12.33203125" style="1" customWidth="1"/>
    <col min="2064" max="2064" width="12.6640625" style="1" customWidth="1"/>
    <col min="2065" max="2065" width="12.109375" style="1" customWidth="1"/>
    <col min="2066" max="2067" width="11.44140625" style="1"/>
    <col min="2068" max="2068" width="17.6640625" style="1" customWidth="1"/>
    <col min="2069" max="2304" width="11.44140625" style="1"/>
    <col min="2305" max="2305" width="18.109375" style="1" customWidth="1"/>
    <col min="2306" max="2306" width="17.33203125" style="1" customWidth="1"/>
    <col min="2307" max="2307" width="16" style="1" customWidth="1"/>
    <col min="2308" max="2308" width="12.44140625" style="1" customWidth="1"/>
    <col min="2309" max="2309" width="12.33203125" style="1" customWidth="1"/>
    <col min="2310" max="2310" width="13.6640625" style="1" customWidth="1"/>
    <col min="2311" max="2311" width="14.33203125" style="1" customWidth="1"/>
    <col min="2312" max="2312" width="15.109375" style="1" customWidth="1"/>
    <col min="2313" max="2314" width="13.88671875" style="1" customWidth="1"/>
    <col min="2315" max="2315" width="15.33203125" style="1" customWidth="1"/>
    <col min="2316" max="2316" width="15" style="1" customWidth="1"/>
    <col min="2317" max="2317" width="11.44140625" style="1" customWidth="1"/>
    <col min="2318" max="2318" width="11.5546875" style="1" customWidth="1"/>
    <col min="2319" max="2319" width="12.33203125" style="1" customWidth="1"/>
    <col min="2320" max="2320" width="12.6640625" style="1" customWidth="1"/>
    <col min="2321" max="2321" width="12.109375" style="1" customWidth="1"/>
    <col min="2322" max="2323" width="11.44140625" style="1"/>
    <col min="2324" max="2324" width="17.6640625" style="1" customWidth="1"/>
    <col min="2325" max="2560" width="11.44140625" style="1"/>
    <col min="2561" max="2561" width="18.109375" style="1" customWidth="1"/>
    <col min="2562" max="2562" width="17.33203125" style="1" customWidth="1"/>
    <col min="2563" max="2563" width="16" style="1" customWidth="1"/>
    <col min="2564" max="2564" width="12.44140625" style="1" customWidth="1"/>
    <col min="2565" max="2565" width="12.33203125" style="1" customWidth="1"/>
    <col min="2566" max="2566" width="13.6640625" style="1" customWidth="1"/>
    <col min="2567" max="2567" width="14.33203125" style="1" customWidth="1"/>
    <col min="2568" max="2568" width="15.109375" style="1" customWidth="1"/>
    <col min="2569" max="2570" width="13.88671875" style="1" customWidth="1"/>
    <col min="2571" max="2571" width="15.33203125" style="1" customWidth="1"/>
    <col min="2572" max="2572" width="15" style="1" customWidth="1"/>
    <col min="2573" max="2573" width="11.44140625" style="1" customWidth="1"/>
    <col min="2574" max="2574" width="11.5546875" style="1" customWidth="1"/>
    <col min="2575" max="2575" width="12.33203125" style="1" customWidth="1"/>
    <col min="2576" max="2576" width="12.6640625" style="1" customWidth="1"/>
    <col min="2577" max="2577" width="12.109375" style="1" customWidth="1"/>
    <col min="2578" max="2579" width="11.44140625" style="1"/>
    <col min="2580" max="2580" width="17.6640625" style="1" customWidth="1"/>
    <col min="2581" max="2816" width="11.44140625" style="1"/>
    <col min="2817" max="2817" width="18.109375" style="1" customWidth="1"/>
    <col min="2818" max="2818" width="17.33203125" style="1" customWidth="1"/>
    <col min="2819" max="2819" width="16" style="1" customWidth="1"/>
    <col min="2820" max="2820" width="12.44140625" style="1" customWidth="1"/>
    <col min="2821" max="2821" width="12.33203125" style="1" customWidth="1"/>
    <col min="2822" max="2822" width="13.6640625" style="1" customWidth="1"/>
    <col min="2823" max="2823" width="14.33203125" style="1" customWidth="1"/>
    <col min="2824" max="2824" width="15.109375" style="1" customWidth="1"/>
    <col min="2825" max="2826" width="13.88671875" style="1" customWidth="1"/>
    <col min="2827" max="2827" width="15.33203125" style="1" customWidth="1"/>
    <col min="2828" max="2828" width="15" style="1" customWidth="1"/>
    <col min="2829" max="2829" width="11.44140625" style="1" customWidth="1"/>
    <col min="2830" max="2830" width="11.5546875" style="1" customWidth="1"/>
    <col min="2831" max="2831" width="12.33203125" style="1" customWidth="1"/>
    <col min="2832" max="2832" width="12.6640625" style="1" customWidth="1"/>
    <col min="2833" max="2833" width="12.109375" style="1" customWidth="1"/>
    <col min="2834" max="2835" width="11.44140625" style="1"/>
    <col min="2836" max="2836" width="17.6640625" style="1" customWidth="1"/>
    <col min="2837" max="3072" width="11.44140625" style="1"/>
    <col min="3073" max="3073" width="18.109375" style="1" customWidth="1"/>
    <col min="3074" max="3074" width="17.33203125" style="1" customWidth="1"/>
    <col min="3075" max="3075" width="16" style="1" customWidth="1"/>
    <col min="3076" max="3076" width="12.44140625" style="1" customWidth="1"/>
    <col min="3077" max="3077" width="12.33203125" style="1" customWidth="1"/>
    <col min="3078" max="3078" width="13.6640625" style="1" customWidth="1"/>
    <col min="3079" max="3079" width="14.33203125" style="1" customWidth="1"/>
    <col min="3080" max="3080" width="15.109375" style="1" customWidth="1"/>
    <col min="3081" max="3082" width="13.88671875" style="1" customWidth="1"/>
    <col min="3083" max="3083" width="15.33203125" style="1" customWidth="1"/>
    <col min="3084" max="3084" width="15" style="1" customWidth="1"/>
    <col min="3085" max="3085" width="11.44140625" style="1" customWidth="1"/>
    <col min="3086" max="3086" width="11.5546875" style="1" customWidth="1"/>
    <col min="3087" max="3087" width="12.33203125" style="1" customWidth="1"/>
    <col min="3088" max="3088" width="12.6640625" style="1" customWidth="1"/>
    <col min="3089" max="3089" width="12.109375" style="1" customWidth="1"/>
    <col min="3090" max="3091" width="11.44140625" style="1"/>
    <col min="3092" max="3092" width="17.6640625" style="1" customWidth="1"/>
    <col min="3093" max="3328" width="11.44140625" style="1"/>
    <col min="3329" max="3329" width="18.109375" style="1" customWidth="1"/>
    <col min="3330" max="3330" width="17.33203125" style="1" customWidth="1"/>
    <col min="3331" max="3331" width="16" style="1" customWidth="1"/>
    <col min="3332" max="3332" width="12.44140625" style="1" customWidth="1"/>
    <col min="3333" max="3333" width="12.33203125" style="1" customWidth="1"/>
    <col min="3334" max="3334" width="13.6640625" style="1" customWidth="1"/>
    <col min="3335" max="3335" width="14.33203125" style="1" customWidth="1"/>
    <col min="3336" max="3336" width="15.109375" style="1" customWidth="1"/>
    <col min="3337" max="3338" width="13.88671875" style="1" customWidth="1"/>
    <col min="3339" max="3339" width="15.33203125" style="1" customWidth="1"/>
    <col min="3340" max="3340" width="15" style="1" customWidth="1"/>
    <col min="3341" max="3341" width="11.44140625" style="1" customWidth="1"/>
    <col min="3342" max="3342" width="11.5546875" style="1" customWidth="1"/>
    <col min="3343" max="3343" width="12.33203125" style="1" customWidth="1"/>
    <col min="3344" max="3344" width="12.6640625" style="1" customWidth="1"/>
    <col min="3345" max="3345" width="12.109375" style="1" customWidth="1"/>
    <col min="3346" max="3347" width="11.44140625" style="1"/>
    <col min="3348" max="3348" width="17.6640625" style="1" customWidth="1"/>
    <col min="3349" max="3584" width="11.44140625" style="1"/>
    <col min="3585" max="3585" width="18.109375" style="1" customWidth="1"/>
    <col min="3586" max="3586" width="17.33203125" style="1" customWidth="1"/>
    <col min="3587" max="3587" width="16" style="1" customWidth="1"/>
    <col min="3588" max="3588" width="12.44140625" style="1" customWidth="1"/>
    <col min="3589" max="3589" width="12.33203125" style="1" customWidth="1"/>
    <col min="3590" max="3590" width="13.6640625" style="1" customWidth="1"/>
    <col min="3591" max="3591" width="14.33203125" style="1" customWidth="1"/>
    <col min="3592" max="3592" width="15.109375" style="1" customWidth="1"/>
    <col min="3593" max="3594" width="13.88671875" style="1" customWidth="1"/>
    <col min="3595" max="3595" width="15.33203125" style="1" customWidth="1"/>
    <col min="3596" max="3596" width="15" style="1" customWidth="1"/>
    <col min="3597" max="3597" width="11.44140625" style="1" customWidth="1"/>
    <col min="3598" max="3598" width="11.5546875" style="1" customWidth="1"/>
    <col min="3599" max="3599" width="12.33203125" style="1" customWidth="1"/>
    <col min="3600" max="3600" width="12.6640625" style="1" customWidth="1"/>
    <col min="3601" max="3601" width="12.109375" style="1" customWidth="1"/>
    <col min="3602" max="3603" width="11.44140625" style="1"/>
    <col min="3604" max="3604" width="17.6640625" style="1" customWidth="1"/>
    <col min="3605" max="3840" width="11.44140625" style="1"/>
    <col min="3841" max="3841" width="18.109375" style="1" customWidth="1"/>
    <col min="3842" max="3842" width="17.33203125" style="1" customWidth="1"/>
    <col min="3843" max="3843" width="16" style="1" customWidth="1"/>
    <col min="3844" max="3844" width="12.44140625" style="1" customWidth="1"/>
    <col min="3845" max="3845" width="12.33203125" style="1" customWidth="1"/>
    <col min="3846" max="3846" width="13.6640625" style="1" customWidth="1"/>
    <col min="3847" max="3847" width="14.33203125" style="1" customWidth="1"/>
    <col min="3848" max="3848" width="15.109375" style="1" customWidth="1"/>
    <col min="3849" max="3850" width="13.88671875" style="1" customWidth="1"/>
    <col min="3851" max="3851" width="15.33203125" style="1" customWidth="1"/>
    <col min="3852" max="3852" width="15" style="1" customWidth="1"/>
    <col min="3853" max="3853" width="11.44140625" style="1" customWidth="1"/>
    <col min="3854" max="3854" width="11.5546875" style="1" customWidth="1"/>
    <col min="3855" max="3855" width="12.33203125" style="1" customWidth="1"/>
    <col min="3856" max="3856" width="12.6640625" style="1" customWidth="1"/>
    <col min="3857" max="3857" width="12.109375" style="1" customWidth="1"/>
    <col min="3858" max="3859" width="11.44140625" style="1"/>
    <col min="3860" max="3860" width="17.6640625" style="1" customWidth="1"/>
    <col min="3861" max="4096" width="11.44140625" style="1"/>
    <col min="4097" max="4097" width="18.109375" style="1" customWidth="1"/>
    <col min="4098" max="4098" width="17.33203125" style="1" customWidth="1"/>
    <col min="4099" max="4099" width="16" style="1" customWidth="1"/>
    <col min="4100" max="4100" width="12.44140625" style="1" customWidth="1"/>
    <col min="4101" max="4101" width="12.33203125" style="1" customWidth="1"/>
    <col min="4102" max="4102" width="13.6640625" style="1" customWidth="1"/>
    <col min="4103" max="4103" width="14.33203125" style="1" customWidth="1"/>
    <col min="4104" max="4104" width="15.109375" style="1" customWidth="1"/>
    <col min="4105" max="4106" width="13.88671875" style="1" customWidth="1"/>
    <col min="4107" max="4107" width="15.33203125" style="1" customWidth="1"/>
    <col min="4108" max="4108" width="15" style="1" customWidth="1"/>
    <col min="4109" max="4109" width="11.44140625" style="1" customWidth="1"/>
    <col min="4110" max="4110" width="11.5546875" style="1" customWidth="1"/>
    <col min="4111" max="4111" width="12.33203125" style="1" customWidth="1"/>
    <col min="4112" max="4112" width="12.6640625" style="1" customWidth="1"/>
    <col min="4113" max="4113" width="12.109375" style="1" customWidth="1"/>
    <col min="4114" max="4115" width="11.44140625" style="1"/>
    <col min="4116" max="4116" width="17.6640625" style="1" customWidth="1"/>
    <col min="4117" max="4352" width="11.44140625" style="1"/>
    <col min="4353" max="4353" width="18.109375" style="1" customWidth="1"/>
    <col min="4354" max="4354" width="17.33203125" style="1" customWidth="1"/>
    <col min="4355" max="4355" width="16" style="1" customWidth="1"/>
    <col min="4356" max="4356" width="12.44140625" style="1" customWidth="1"/>
    <col min="4357" max="4357" width="12.33203125" style="1" customWidth="1"/>
    <col min="4358" max="4358" width="13.6640625" style="1" customWidth="1"/>
    <col min="4359" max="4359" width="14.33203125" style="1" customWidth="1"/>
    <col min="4360" max="4360" width="15.109375" style="1" customWidth="1"/>
    <col min="4361" max="4362" width="13.88671875" style="1" customWidth="1"/>
    <col min="4363" max="4363" width="15.33203125" style="1" customWidth="1"/>
    <col min="4364" max="4364" width="15" style="1" customWidth="1"/>
    <col min="4365" max="4365" width="11.44140625" style="1" customWidth="1"/>
    <col min="4366" max="4366" width="11.5546875" style="1" customWidth="1"/>
    <col min="4367" max="4367" width="12.33203125" style="1" customWidth="1"/>
    <col min="4368" max="4368" width="12.6640625" style="1" customWidth="1"/>
    <col min="4369" max="4369" width="12.109375" style="1" customWidth="1"/>
    <col min="4370" max="4371" width="11.44140625" style="1"/>
    <col min="4372" max="4372" width="17.6640625" style="1" customWidth="1"/>
    <col min="4373" max="4608" width="11.44140625" style="1"/>
    <col min="4609" max="4609" width="18.109375" style="1" customWidth="1"/>
    <col min="4610" max="4610" width="17.33203125" style="1" customWidth="1"/>
    <col min="4611" max="4611" width="16" style="1" customWidth="1"/>
    <col min="4612" max="4612" width="12.44140625" style="1" customWidth="1"/>
    <col min="4613" max="4613" width="12.33203125" style="1" customWidth="1"/>
    <col min="4614" max="4614" width="13.6640625" style="1" customWidth="1"/>
    <col min="4615" max="4615" width="14.33203125" style="1" customWidth="1"/>
    <col min="4616" max="4616" width="15.109375" style="1" customWidth="1"/>
    <col min="4617" max="4618" width="13.88671875" style="1" customWidth="1"/>
    <col min="4619" max="4619" width="15.33203125" style="1" customWidth="1"/>
    <col min="4620" max="4620" width="15" style="1" customWidth="1"/>
    <col min="4621" max="4621" width="11.44140625" style="1" customWidth="1"/>
    <col min="4622" max="4622" width="11.5546875" style="1" customWidth="1"/>
    <col min="4623" max="4623" width="12.33203125" style="1" customWidth="1"/>
    <col min="4624" max="4624" width="12.6640625" style="1" customWidth="1"/>
    <col min="4625" max="4625" width="12.109375" style="1" customWidth="1"/>
    <col min="4626" max="4627" width="11.44140625" style="1"/>
    <col min="4628" max="4628" width="17.6640625" style="1" customWidth="1"/>
    <col min="4629" max="4864" width="11.44140625" style="1"/>
    <col min="4865" max="4865" width="18.109375" style="1" customWidth="1"/>
    <col min="4866" max="4866" width="17.33203125" style="1" customWidth="1"/>
    <col min="4867" max="4867" width="16" style="1" customWidth="1"/>
    <col min="4868" max="4868" width="12.44140625" style="1" customWidth="1"/>
    <col min="4869" max="4869" width="12.33203125" style="1" customWidth="1"/>
    <col min="4870" max="4870" width="13.6640625" style="1" customWidth="1"/>
    <col min="4871" max="4871" width="14.33203125" style="1" customWidth="1"/>
    <col min="4872" max="4872" width="15.109375" style="1" customWidth="1"/>
    <col min="4873" max="4874" width="13.88671875" style="1" customWidth="1"/>
    <col min="4875" max="4875" width="15.33203125" style="1" customWidth="1"/>
    <col min="4876" max="4876" width="15" style="1" customWidth="1"/>
    <col min="4877" max="4877" width="11.44140625" style="1" customWidth="1"/>
    <col min="4878" max="4878" width="11.5546875" style="1" customWidth="1"/>
    <col min="4879" max="4879" width="12.33203125" style="1" customWidth="1"/>
    <col min="4880" max="4880" width="12.6640625" style="1" customWidth="1"/>
    <col min="4881" max="4881" width="12.109375" style="1" customWidth="1"/>
    <col min="4882" max="4883" width="11.44140625" style="1"/>
    <col min="4884" max="4884" width="17.6640625" style="1" customWidth="1"/>
    <col min="4885" max="5120" width="11.44140625" style="1"/>
    <col min="5121" max="5121" width="18.109375" style="1" customWidth="1"/>
    <col min="5122" max="5122" width="17.33203125" style="1" customWidth="1"/>
    <col min="5123" max="5123" width="16" style="1" customWidth="1"/>
    <col min="5124" max="5124" width="12.44140625" style="1" customWidth="1"/>
    <col min="5125" max="5125" width="12.33203125" style="1" customWidth="1"/>
    <col min="5126" max="5126" width="13.6640625" style="1" customWidth="1"/>
    <col min="5127" max="5127" width="14.33203125" style="1" customWidth="1"/>
    <col min="5128" max="5128" width="15.109375" style="1" customWidth="1"/>
    <col min="5129" max="5130" width="13.88671875" style="1" customWidth="1"/>
    <col min="5131" max="5131" width="15.33203125" style="1" customWidth="1"/>
    <col min="5132" max="5132" width="15" style="1" customWidth="1"/>
    <col min="5133" max="5133" width="11.44140625" style="1" customWidth="1"/>
    <col min="5134" max="5134" width="11.5546875" style="1" customWidth="1"/>
    <col min="5135" max="5135" width="12.33203125" style="1" customWidth="1"/>
    <col min="5136" max="5136" width="12.6640625" style="1" customWidth="1"/>
    <col min="5137" max="5137" width="12.109375" style="1" customWidth="1"/>
    <col min="5138" max="5139" width="11.44140625" style="1"/>
    <col min="5140" max="5140" width="17.6640625" style="1" customWidth="1"/>
    <col min="5141" max="5376" width="11.44140625" style="1"/>
    <col min="5377" max="5377" width="18.109375" style="1" customWidth="1"/>
    <col min="5378" max="5378" width="17.33203125" style="1" customWidth="1"/>
    <col min="5379" max="5379" width="16" style="1" customWidth="1"/>
    <col min="5380" max="5380" width="12.44140625" style="1" customWidth="1"/>
    <col min="5381" max="5381" width="12.33203125" style="1" customWidth="1"/>
    <col min="5382" max="5382" width="13.6640625" style="1" customWidth="1"/>
    <col min="5383" max="5383" width="14.33203125" style="1" customWidth="1"/>
    <col min="5384" max="5384" width="15.109375" style="1" customWidth="1"/>
    <col min="5385" max="5386" width="13.88671875" style="1" customWidth="1"/>
    <col min="5387" max="5387" width="15.33203125" style="1" customWidth="1"/>
    <col min="5388" max="5388" width="15" style="1" customWidth="1"/>
    <col min="5389" max="5389" width="11.44140625" style="1" customWidth="1"/>
    <col min="5390" max="5390" width="11.5546875" style="1" customWidth="1"/>
    <col min="5391" max="5391" width="12.33203125" style="1" customWidth="1"/>
    <col min="5392" max="5392" width="12.6640625" style="1" customWidth="1"/>
    <col min="5393" max="5393" width="12.109375" style="1" customWidth="1"/>
    <col min="5394" max="5395" width="11.44140625" style="1"/>
    <col min="5396" max="5396" width="17.6640625" style="1" customWidth="1"/>
    <col min="5397" max="5632" width="11.44140625" style="1"/>
    <col min="5633" max="5633" width="18.109375" style="1" customWidth="1"/>
    <col min="5634" max="5634" width="17.33203125" style="1" customWidth="1"/>
    <col min="5635" max="5635" width="16" style="1" customWidth="1"/>
    <col min="5636" max="5636" width="12.44140625" style="1" customWidth="1"/>
    <col min="5637" max="5637" width="12.33203125" style="1" customWidth="1"/>
    <col min="5638" max="5638" width="13.6640625" style="1" customWidth="1"/>
    <col min="5639" max="5639" width="14.33203125" style="1" customWidth="1"/>
    <col min="5640" max="5640" width="15.109375" style="1" customWidth="1"/>
    <col min="5641" max="5642" width="13.88671875" style="1" customWidth="1"/>
    <col min="5643" max="5643" width="15.33203125" style="1" customWidth="1"/>
    <col min="5644" max="5644" width="15" style="1" customWidth="1"/>
    <col min="5645" max="5645" width="11.44140625" style="1" customWidth="1"/>
    <col min="5646" max="5646" width="11.5546875" style="1" customWidth="1"/>
    <col min="5647" max="5647" width="12.33203125" style="1" customWidth="1"/>
    <col min="5648" max="5648" width="12.6640625" style="1" customWidth="1"/>
    <col min="5649" max="5649" width="12.109375" style="1" customWidth="1"/>
    <col min="5650" max="5651" width="11.44140625" style="1"/>
    <col min="5652" max="5652" width="17.6640625" style="1" customWidth="1"/>
    <col min="5653" max="5888" width="11.44140625" style="1"/>
    <col min="5889" max="5889" width="18.109375" style="1" customWidth="1"/>
    <col min="5890" max="5890" width="17.33203125" style="1" customWidth="1"/>
    <col min="5891" max="5891" width="16" style="1" customWidth="1"/>
    <col min="5892" max="5892" width="12.44140625" style="1" customWidth="1"/>
    <col min="5893" max="5893" width="12.33203125" style="1" customWidth="1"/>
    <col min="5894" max="5894" width="13.6640625" style="1" customWidth="1"/>
    <col min="5895" max="5895" width="14.33203125" style="1" customWidth="1"/>
    <col min="5896" max="5896" width="15.109375" style="1" customWidth="1"/>
    <col min="5897" max="5898" width="13.88671875" style="1" customWidth="1"/>
    <col min="5899" max="5899" width="15.33203125" style="1" customWidth="1"/>
    <col min="5900" max="5900" width="15" style="1" customWidth="1"/>
    <col min="5901" max="5901" width="11.44140625" style="1" customWidth="1"/>
    <col min="5902" max="5902" width="11.5546875" style="1" customWidth="1"/>
    <col min="5903" max="5903" width="12.33203125" style="1" customWidth="1"/>
    <col min="5904" max="5904" width="12.6640625" style="1" customWidth="1"/>
    <col min="5905" max="5905" width="12.109375" style="1" customWidth="1"/>
    <col min="5906" max="5907" width="11.44140625" style="1"/>
    <col min="5908" max="5908" width="17.6640625" style="1" customWidth="1"/>
    <col min="5909" max="6144" width="11.44140625" style="1"/>
    <col min="6145" max="6145" width="18.109375" style="1" customWidth="1"/>
    <col min="6146" max="6146" width="17.33203125" style="1" customWidth="1"/>
    <col min="6147" max="6147" width="16" style="1" customWidth="1"/>
    <col min="6148" max="6148" width="12.44140625" style="1" customWidth="1"/>
    <col min="6149" max="6149" width="12.33203125" style="1" customWidth="1"/>
    <col min="6150" max="6150" width="13.6640625" style="1" customWidth="1"/>
    <col min="6151" max="6151" width="14.33203125" style="1" customWidth="1"/>
    <col min="6152" max="6152" width="15.109375" style="1" customWidth="1"/>
    <col min="6153" max="6154" width="13.88671875" style="1" customWidth="1"/>
    <col min="6155" max="6155" width="15.33203125" style="1" customWidth="1"/>
    <col min="6156" max="6156" width="15" style="1" customWidth="1"/>
    <col min="6157" max="6157" width="11.44140625" style="1" customWidth="1"/>
    <col min="6158" max="6158" width="11.5546875" style="1" customWidth="1"/>
    <col min="6159" max="6159" width="12.33203125" style="1" customWidth="1"/>
    <col min="6160" max="6160" width="12.6640625" style="1" customWidth="1"/>
    <col min="6161" max="6161" width="12.109375" style="1" customWidth="1"/>
    <col min="6162" max="6163" width="11.44140625" style="1"/>
    <col min="6164" max="6164" width="17.6640625" style="1" customWidth="1"/>
    <col min="6165" max="6400" width="11.44140625" style="1"/>
    <col min="6401" max="6401" width="18.109375" style="1" customWidth="1"/>
    <col min="6402" max="6402" width="17.33203125" style="1" customWidth="1"/>
    <col min="6403" max="6403" width="16" style="1" customWidth="1"/>
    <col min="6404" max="6404" width="12.44140625" style="1" customWidth="1"/>
    <col min="6405" max="6405" width="12.33203125" style="1" customWidth="1"/>
    <col min="6406" max="6406" width="13.6640625" style="1" customWidth="1"/>
    <col min="6407" max="6407" width="14.33203125" style="1" customWidth="1"/>
    <col min="6408" max="6408" width="15.109375" style="1" customWidth="1"/>
    <col min="6409" max="6410" width="13.88671875" style="1" customWidth="1"/>
    <col min="6411" max="6411" width="15.33203125" style="1" customWidth="1"/>
    <col min="6412" max="6412" width="15" style="1" customWidth="1"/>
    <col min="6413" max="6413" width="11.44140625" style="1" customWidth="1"/>
    <col min="6414" max="6414" width="11.5546875" style="1" customWidth="1"/>
    <col min="6415" max="6415" width="12.33203125" style="1" customWidth="1"/>
    <col min="6416" max="6416" width="12.6640625" style="1" customWidth="1"/>
    <col min="6417" max="6417" width="12.109375" style="1" customWidth="1"/>
    <col min="6418" max="6419" width="11.44140625" style="1"/>
    <col min="6420" max="6420" width="17.6640625" style="1" customWidth="1"/>
    <col min="6421" max="6656" width="11.44140625" style="1"/>
    <col min="6657" max="6657" width="18.109375" style="1" customWidth="1"/>
    <col min="6658" max="6658" width="17.33203125" style="1" customWidth="1"/>
    <col min="6659" max="6659" width="16" style="1" customWidth="1"/>
    <col min="6660" max="6660" width="12.44140625" style="1" customWidth="1"/>
    <col min="6661" max="6661" width="12.33203125" style="1" customWidth="1"/>
    <col min="6662" max="6662" width="13.6640625" style="1" customWidth="1"/>
    <col min="6663" max="6663" width="14.33203125" style="1" customWidth="1"/>
    <col min="6664" max="6664" width="15.109375" style="1" customWidth="1"/>
    <col min="6665" max="6666" width="13.88671875" style="1" customWidth="1"/>
    <col min="6667" max="6667" width="15.33203125" style="1" customWidth="1"/>
    <col min="6668" max="6668" width="15" style="1" customWidth="1"/>
    <col min="6669" max="6669" width="11.44140625" style="1" customWidth="1"/>
    <col min="6670" max="6670" width="11.5546875" style="1" customWidth="1"/>
    <col min="6671" max="6671" width="12.33203125" style="1" customWidth="1"/>
    <col min="6672" max="6672" width="12.6640625" style="1" customWidth="1"/>
    <col min="6673" max="6673" width="12.109375" style="1" customWidth="1"/>
    <col min="6674" max="6675" width="11.44140625" style="1"/>
    <col min="6676" max="6676" width="17.6640625" style="1" customWidth="1"/>
    <col min="6677" max="6912" width="11.44140625" style="1"/>
    <col min="6913" max="6913" width="18.109375" style="1" customWidth="1"/>
    <col min="6914" max="6914" width="17.33203125" style="1" customWidth="1"/>
    <col min="6915" max="6915" width="16" style="1" customWidth="1"/>
    <col min="6916" max="6916" width="12.44140625" style="1" customWidth="1"/>
    <col min="6917" max="6917" width="12.33203125" style="1" customWidth="1"/>
    <col min="6918" max="6918" width="13.6640625" style="1" customWidth="1"/>
    <col min="6919" max="6919" width="14.33203125" style="1" customWidth="1"/>
    <col min="6920" max="6920" width="15.109375" style="1" customWidth="1"/>
    <col min="6921" max="6922" width="13.88671875" style="1" customWidth="1"/>
    <col min="6923" max="6923" width="15.33203125" style="1" customWidth="1"/>
    <col min="6924" max="6924" width="15" style="1" customWidth="1"/>
    <col min="6925" max="6925" width="11.44140625" style="1" customWidth="1"/>
    <col min="6926" max="6926" width="11.5546875" style="1" customWidth="1"/>
    <col min="6927" max="6927" width="12.33203125" style="1" customWidth="1"/>
    <col min="6928" max="6928" width="12.6640625" style="1" customWidth="1"/>
    <col min="6929" max="6929" width="12.109375" style="1" customWidth="1"/>
    <col min="6930" max="6931" width="11.44140625" style="1"/>
    <col min="6932" max="6932" width="17.6640625" style="1" customWidth="1"/>
    <col min="6933" max="7168" width="11.44140625" style="1"/>
    <col min="7169" max="7169" width="18.109375" style="1" customWidth="1"/>
    <col min="7170" max="7170" width="17.33203125" style="1" customWidth="1"/>
    <col min="7171" max="7171" width="16" style="1" customWidth="1"/>
    <col min="7172" max="7172" width="12.44140625" style="1" customWidth="1"/>
    <col min="7173" max="7173" width="12.33203125" style="1" customWidth="1"/>
    <col min="7174" max="7174" width="13.6640625" style="1" customWidth="1"/>
    <col min="7175" max="7175" width="14.33203125" style="1" customWidth="1"/>
    <col min="7176" max="7176" width="15.109375" style="1" customWidth="1"/>
    <col min="7177" max="7178" width="13.88671875" style="1" customWidth="1"/>
    <col min="7179" max="7179" width="15.33203125" style="1" customWidth="1"/>
    <col min="7180" max="7180" width="15" style="1" customWidth="1"/>
    <col min="7181" max="7181" width="11.44140625" style="1" customWidth="1"/>
    <col min="7182" max="7182" width="11.5546875" style="1" customWidth="1"/>
    <col min="7183" max="7183" width="12.33203125" style="1" customWidth="1"/>
    <col min="7184" max="7184" width="12.6640625" style="1" customWidth="1"/>
    <col min="7185" max="7185" width="12.109375" style="1" customWidth="1"/>
    <col min="7186" max="7187" width="11.44140625" style="1"/>
    <col min="7188" max="7188" width="17.6640625" style="1" customWidth="1"/>
    <col min="7189" max="7424" width="11.44140625" style="1"/>
    <col min="7425" max="7425" width="18.109375" style="1" customWidth="1"/>
    <col min="7426" max="7426" width="17.33203125" style="1" customWidth="1"/>
    <col min="7427" max="7427" width="16" style="1" customWidth="1"/>
    <col min="7428" max="7428" width="12.44140625" style="1" customWidth="1"/>
    <col min="7429" max="7429" width="12.33203125" style="1" customWidth="1"/>
    <col min="7430" max="7430" width="13.6640625" style="1" customWidth="1"/>
    <col min="7431" max="7431" width="14.33203125" style="1" customWidth="1"/>
    <col min="7432" max="7432" width="15.109375" style="1" customWidth="1"/>
    <col min="7433" max="7434" width="13.88671875" style="1" customWidth="1"/>
    <col min="7435" max="7435" width="15.33203125" style="1" customWidth="1"/>
    <col min="7436" max="7436" width="15" style="1" customWidth="1"/>
    <col min="7437" max="7437" width="11.44140625" style="1" customWidth="1"/>
    <col min="7438" max="7438" width="11.5546875" style="1" customWidth="1"/>
    <col min="7439" max="7439" width="12.33203125" style="1" customWidth="1"/>
    <col min="7440" max="7440" width="12.6640625" style="1" customWidth="1"/>
    <col min="7441" max="7441" width="12.109375" style="1" customWidth="1"/>
    <col min="7442" max="7443" width="11.44140625" style="1"/>
    <col min="7444" max="7444" width="17.6640625" style="1" customWidth="1"/>
    <col min="7445" max="7680" width="11.44140625" style="1"/>
    <col min="7681" max="7681" width="18.109375" style="1" customWidth="1"/>
    <col min="7682" max="7682" width="17.33203125" style="1" customWidth="1"/>
    <col min="7683" max="7683" width="16" style="1" customWidth="1"/>
    <col min="7684" max="7684" width="12.44140625" style="1" customWidth="1"/>
    <col min="7685" max="7685" width="12.33203125" style="1" customWidth="1"/>
    <col min="7686" max="7686" width="13.6640625" style="1" customWidth="1"/>
    <col min="7687" max="7687" width="14.33203125" style="1" customWidth="1"/>
    <col min="7688" max="7688" width="15.109375" style="1" customWidth="1"/>
    <col min="7689" max="7690" width="13.88671875" style="1" customWidth="1"/>
    <col min="7691" max="7691" width="15.33203125" style="1" customWidth="1"/>
    <col min="7692" max="7692" width="15" style="1" customWidth="1"/>
    <col min="7693" max="7693" width="11.44140625" style="1" customWidth="1"/>
    <col min="7694" max="7694" width="11.5546875" style="1" customWidth="1"/>
    <col min="7695" max="7695" width="12.33203125" style="1" customWidth="1"/>
    <col min="7696" max="7696" width="12.6640625" style="1" customWidth="1"/>
    <col min="7697" max="7697" width="12.109375" style="1" customWidth="1"/>
    <col min="7698" max="7699" width="11.44140625" style="1"/>
    <col min="7700" max="7700" width="17.6640625" style="1" customWidth="1"/>
    <col min="7701" max="7936" width="11.44140625" style="1"/>
    <col min="7937" max="7937" width="18.109375" style="1" customWidth="1"/>
    <col min="7938" max="7938" width="17.33203125" style="1" customWidth="1"/>
    <col min="7939" max="7939" width="16" style="1" customWidth="1"/>
    <col min="7940" max="7940" width="12.44140625" style="1" customWidth="1"/>
    <col min="7941" max="7941" width="12.33203125" style="1" customWidth="1"/>
    <col min="7942" max="7942" width="13.6640625" style="1" customWidth="1"/>
    <col min="7943" max="7943" width="14.33203125" style="1" customWidth="1"/>
    <col min="7944" max="7944" width="15.109375" style="1" customWidth="1"/>
    <col min="7945" max="7946" width="13.88671875" style="1" customWidth="1"/>
    <col min="7947" max="7947" width="15.33203125" style="1" customWidth="1"/>
    <col min="7948" max="7948" width="15" style="1" customWidth="1"/>
    <col min="7949" max="7949" width="11.44140625" style="1" customWidth="1"/>
    <col min="7950" max="7950" width="11.5546875" style="1" customWidth="1"/>
    <col min="7951" max="7951" width="12.33203125" style="1" customWidth="1"/>
    <col min="7952" max="7952" width="12.6640625" style="1" customWidth="1"/>
    <col min="7953" max="7953" width="12.109375" style="1" customWidth="1"/>
    <col min="7954" max="7955" width="11.44140625" style="1"/>
    <col min="7956" max="7956" width="17.6640625" style="1" customWidth="1"/>
    <col min="7957" max="8192" width="11.44140625" style="1"/>
    <col min="8193" max="8193" width="18.109375" style="1" customWidth="1"/>
    <col min="8194" max="8194" width="17.33203125" style="1" customWidth="1"/>
    <col min="8195" max="8195" width="16" style="1" customWidth="1"/>
    <col min="8196" max="8196" width="12.44140625" style="1" customWidth="1"/>
    <col min="8197" max="8197" width="12.33203125" style="1" customWidth="1"/>
    <col min="8198" max="8198" width="13.6640625" style="1" customWidth="1"/>
    <col min="8199" max="8199" width="14.33203125" style="1" customWidth="1"/>
    <col min="8200" max="8200" width="15.109375" style="1" customWidth="1"/>
    <col min="8201" max="8202" width="13.88671875" style="1" customWidth="1"/>
    <col min="8203" max="8203" width="15.33203125" style="1" customWidth="1"/>
    <col min="8204" max="8204" width="15" style="1" customWidth="1"/>
    <col min="8205" max="8205" width="11.44140625" style="1" customWidth="1"/>
    <col min="8206" max="8206" width="11.5546875" style="1" customWidth="1"/>
    <col min="8207" max="8207" width="12.33203125" style="1" customWidth="1"/>
    <col min="8208" max="8208" width="12.6640625" style="1" customWidth="1"/>
    <col min="8209" max="8209" width="12.109375" style="1" customWidth="1"/>
    <col min="8210" max="8211" width="11.44140625" style="1"/>
    <col min="8212" max="8212" width="17.6640625" style="1" customWidth="1"/>
    <col min="8213" max="8448" width="11.44140625" style="1"/>
    <col min="8449" max="8449" width="18.109375" style="1" customWidth="1"/>
    <col min="8450" max="8450" width="17.33203125" style="1" customWidth="1"/>
    <col min="8451" max="8451" width="16" style="1" customWidth="1"/>
    <col min="8452" max="8452" width="12.44140625" style="1" customWidth="1"/>
    <col min="8453" max="8453" width="12.33203125" style="1" customWidth="1"/>
    <col min="8454" max="8454" width="13.6640625" style="1" customWidth="1"/>
    <col min="8455" max="8455" width="14.33203125" style="1" customWidth="1"/>
    <col min="8456" max="8456" width="15.109375" style="1" customWidth="1"/>
    <col min="8457" max="8458" width="13.88671875" style="1" customWidth="1"/>
    <col min="8459" max="8459" width="15.33203125" style="1" customWidth="1"/>
    <col min="8460" max="8460" width="15" style="1" customWidth="1"/>
    <col min="8461" max="8461" width="11.44140625" style="1" customWidth="1"/>
    <col min="8462" max="8462" width="11.5546875" style="1" customWidth="1"/>
    <col min="8463" max="8463" width="12.33203125" style="1" customWidth="1"/>
    <col min="8464" max="8464" width="12.6640625" style="1" customWidth="1"/>
    <col min="8465" max="8465" width="12.109375" style="1" customWidth="1"/>
    <col min="8466" max="8467" width="11.44140625" style="1"/>
    <col min="8468" max="8468" width="17.6640625" style="1" customWidth="1"/>
    <col min="8469" max="8704" width="11.44140625" style="1"/>
    <col min="8705" max="8705" width="18.109375" style="1" customWidth="1"/>
    <col min="8706" max="8706" width="17.33203125" style="1" customWidth="1"/>
    <col min="8707" max="8707" width="16" style="1" customWidth="1"/>
    <col min="8708" max="8708" width="12.44140625" style="1" customWidth="1"/>
    <col min="8709" max="8709" width="12.33203125" style="1" customWidth="1"/>
    <col min="8710" max="8710" width="13.6640625" style="1" customWidth="1"/>
    <col min="8711" max="8711" width="14.33203125" style="1" customWidth="1"/>
    <col min="8712" max="8712" width="15.109375" style="1" customWidth="1"/>
    <col min="8713" max="8714" width="13.88671875" style="1" customWidth="1"/>
    <col min="8715" max="8715" width="15.33203125" style="1" customWidth="1"/>
    <col min="8716" max="8716" width="15" style="1" customWidth="1"/>
    <col min="8717" max="8717" width="11.44140625" style="1" customWidth="1"/>
    <col min="8718" max="8718" width="11.5546875" style="1" customWidth="1"/>
    <col min="8719" max="8719" width="12.33203125" style="1" customWidth="1"/>
    <col min="8720" max="8720" width="12.6640625" style="1" customWidth="1"/>
    <col min="8721" max="8721" width="12.109375" style="1" customWidth="1"/>
    <col min="8722" max="8723" width="11.44140625" style="1"/>
    <col min="8724" max="8724" width="17.6640625" style="1" customWidth="1"/>
    <col min="8725" max="8960" width="11.44140625" style="1"/>
    <col min="8961" max="8961" width="18.109375" style="1" customWidth="1"/>
    <col min="8962" max="8962" width="17.33203125" style="1" customWidth="1"/>
    <col min="8963" max="8963" width="16" style="1" customWidth="1"/>
    <col min="8964" max="8964" width="12.44140625" style="1" customWidth="1"/>
    <col min="8965" max="8965" width="12.33203125" style="1" customWidth="1"/>
    <col min="8966" max="8966" width="13.6640625" style="1" customWidth="1"/>
    <col min="8967" max="8967" width="14.33203125" style="1" customWidth="1"/>
    <col min="8968" max="8968" width="15.109375" style="1" customWidth="1"/>
    <col min="8969" max="8970" width="13.88671875" style="1" customWidth="1"/>
    <col min="8971" max="8971" width="15.33203125" style="1" customWidth="1"/>
    <col min="8972" max="8972" width="15" style="1" customWidth="1"/>
    <col min="8973" max="8973" width="11.44140625" style="1" customWidth="1"/>
    <col min="8974" max="8974" width="11.5546875" style="1" customWidth="1"/>
    <col min="8975" max="8975" width="12.33203125" style="1" customWidth="1"/>
    <col min="8976" max="8976" width="12.6640625" style="1" customWidth="1"/>
    <col min="8977" max="8977" width="12.109375" style="1" customWidth="1"/>
    <col min="8978" max="8979" width="11.44140625" style="1"/>
    <col min="8980" max="8980" width="17.6640625" style="1" customWidth="1"/>
    <col min="8981" max="9216" width="11.44140625" style="1"/>
    <col min="9217" max="9217" width="18.109375" style="1" customWidth="1"/>
    <col min="9218" max="9218" width="17.33203125" style="1" customWidth="1"/>
    <col min="9219" max="9219" width="16" style="1" customWidth="1"/>
    <col min="9220" max="9220" width="12.44140625" style="1" customWidth="1"/>
    <col min="9221" max="9221" width="12.33203125" style="1" customWidth="1"/>
    <col min="9222" max="9222" width="13.6640625" style="1" customWidth="1"/>
    <col min="9223" max="9223" width="14.33203125" style="1" customWidth="1"/>
    <col min="9224" max="9224" width="15.109375" style="1" customWidth="1"/>
    <col min="9225" max="9226" width="13.88671875" style="1" customWidth="1"/>
    <col min="9227" max="9227" width="15.33203125" style="1" customWidth="1"/>
    <col min="9228" max="9228" width="15" style="1" customWidth="1"/>
    <col min="9229" max="9229" width="11.44140625" style="1" customWidth="1"/>
    <col min="9230" max="9230" width="11.5546875" style="1" customWidth="1"/>
    <col min="9231" max="9231" width="12.33203125" style="1" customWidth="1"/>
    <col min="9232" max="9232" width="12.6640625" style="1" customWidth="1"/>
    <col min="9233" max="9233" width="12.109375" style="1" customWidth="1"/>
    <col min="9234" max="9235" width="11.44140625" style="1"/>
    <col min="9236" max="9236" width="17.6640625" style="1" customWidth="1"/>
    <col min="9237" max="9472" width="11.44140625" style="1"/>
    <col min="9473" max="9473" width="18.109375" style="1" customWidth="1"/>
    <col min="9474" max="9474" width="17.33203125" style="1" customWidth="1"/>
    <col min="9475" max="9475" width="16" style="1" customWidth="1"/>
    <col min="9476" max="9476" width="12.44140625" style="1" customWidth="1"/>
    <col min="9477" max="9477" width="12.33203125" style="1" customWidth="1"/>
    <col min="9478" max="9478" width="13.6640625" style="1" customWidth="1"/>
    <col min="9479" max="9479" width="14.33203125" style="1" customWidth="1"/>
    <col min="9480" max="9480" width="15.109375" style="1" customWidth="1"/>
    <col min="9481" max="9482" width="13.88671875" style="1" customWidth="1"/>
    <col min="9483" max="9483" width="15.33203125" style="1" customWidth="1"/>
    <col min="9484" max="9484" width="15" style="1" customWidth="1"/>
    <col min="9485" max="9485" width="11.44140625" style="1" customWidth="1"/>
    <col min="9486" max="9486" width="11.5546875" style="1" customWidth="1"/>
    <col min="9487" max="9487" width="12.33203125" style="1" customWidth="1"/>
    <col min="9488" max="9488" width="12.6640625" style="1" customWidth="1"/>
    <col min="9489" max="9489" width="12.109375" style="1" customWidth="1"/>
    <col min="9490" max="9491" width="11.44140625" style="1"/>
    <col min="9492" max="9492" width="17.6640625" style="1" customWidth="1"/>
    <col min="9493" max="9728" width="11.44140625" style="1"/>
    <col min="9729" max="9729" width="18.109375" style="1" customWidth="1"/>
    <col min="9730" max="9730" width="17.33203125" style="1" customWidth="1"/>
    <col min="9731" max="9731" width="16" style="1" customWidth="1"/>
    <col min="9732" max="9732" width="12.44140625" style="1" customWidth="1"/>
    <col min="9733" max="9733" width="12.33203125" style="1" customWidth="1"/>
    <col min="9734" max="9734" width="13.6640625" style="1" customWidth="1"/>
    <col min="9735" max="9735" width="14.33203125" style="1" customWidth="1"/>
    <col min="9736" max="9736" width="15.109375" style="1" customWidth="1"/>
    <col min="9737" max="9738" width="13.88671875" style="1" customWidth="1"/>
    <col min="9739" max="9739" width="15.33203125" style="1" customWidth="1"/>
    <col min="9740" max="9740" width="15" style="1" customWidth="1"/>
    <col min="9741" max="9741" width="11.44140625" style="1" customWidth="1"/>
    <col min="9742" max="9742" width="11.5546875" style="1" customWidth="1"/>
    <col min="9743" max="9743" width="12.33203125" style="1" customWidth="1"/>
    <col min="9744" max="9744" width="12.6640625" style="1" customWidth="1"/>
    <col min="9745" max="9745" width="12.109375" style="1" customWidth="1"/>
    <col min="9746" max="9747" width="11.44140625" style="1"/>
    <col min="9748" max="9748" width="17.6640625" style="1" customWidth="1"/>
    <col min="9749" max="9984" width="11.44140625" style="1"/>
    <col min="9985" max="9985" width="18.109375" style="1" customWidth="1"/>
    <col min="9986" max="9986" width="17.33203125" style="1" customWidth="1"/>
    <col min="9987" max="9987" width="16" style="1" customWidth="1"/>
    <col min="9988" max="9988" width="12.44140625" style="1" customWidth="1"/>
    <col min="9989" max="9989" width="12.33203125" style="1" customWidth="1"/>
    <col min="9990" max="9990" width="13.6640625" style="1" customWidth="1"/>
    <col min="9991" max="9991" width="14.33203125" style="1" customWidth="1"/>
    <col min="9992" max="9992" width="15.109375" style="1" customWidth="1"/>
    <col min="9993" max="9994" width="13.88671875" style="1" customWidth="1"/>
    <col min="9995" max="9995" width="15.33203125" style="1" customWidth="1"/>
    <col min="9996" max="9996" width="15" style="1" customWidth="1"/>
    <col min="9997" max="9997" width="11.44140625" style="1" customWidth="1"/>
    <col min="9998" max="9998" width="11.5546875" style="1" customWidth="1"/>
    <col min="9999" max="9999" width="12.33203125" style="1" customWidth="1"/>
    <col min="10000" max="10000" width="12.6640625" style="1" customWidth="1"/>
    <col min="10001" max="10001" width="12.109375" style="1" customWidth="1"/>
    <col min="10002" max="10003" width="11.44140625" style="1"/>
    <col min="10004" max="10004" width="17.6640625" style="1" customWidth="1"/>
    <col min="10005" max="10240" width="11.44140625" style="1"/>
    <col min="10241" max="10241" width="18.109375" style="1" customWidth="1"/>
    <col min="10242" max="10242" width="17.33203125" style="1" customWidth="1"/>
    <col min="10243" max="10243" width="16" style="1" customWidth="1"/>
    <col min="10244" max="10244" width="12.44140625" style="1" customWidth="1"/>
    <col min="10245" max="10245" width="12.33203125" style="1" customWidth="1"/>
    <col min="10246" max="10246" width="13.6640625" style="1" customWidth="1"/>
    <col min="10247" max="10247" width="14.33203125" style="1" customWidth="1"/>
    <col min="10248" max="10248" width="15.109375" style="1" customWidth="1"/>
    <col min="10249" max="10250" width="13.88671875" style="1" customWidth="1"/>
    <col min="10251" max="10251" width="15.33203125" style="1" customWidth="1"/>
    <col min="10252" max="10252" width="15" style="1" customWidth="1"/>
    <col min="10253" max="10253" width="11.44140625" style="1" customWidth="1"/>
    <col min="10254" max="10254" width="11.5546875" style="1" customWidth="1"/>
    <col min="10255" max="10255" width="12.33203125" style="1" customWidth="1"/>
    <col min="10256" max="10256" width="12.6640625" style="1" customWidth="1"/>
    <col min="10257" max="10257" width="12.109375" style="1" customWidth="1"/>
    <col min="10258" max="10259" width="11.44140625" style="1"/>
    <col min="10260" max="10260" width="17.6640625" style="1" customWidth="1"/>
    <col min="10261" max="10496" width="11.44140625" style="1"/>
    <col min="10497" max="10497" width="18.109375" style="1" customWidth="1"/>
    <col min="10498" max="10498" width="17.33203125" style="1" customWidth="1"/>
    <col min="10499" max="10499" width="16" style="1" customWidth="1"/>
    <col min="10500" max="10500" width="12.44140625" style="1" customWidth="1"/>
    <col min="10501" max="10501" width="12.33203125" style="1" customWidth="1"/>
    <col min="10502" max="10502" width="13.6640625" style="1" customWidth="1"/>
    <col min="10503" max="10503" width="14.33203125" style="1" customWidth="1"/>
    <col min="10504" max="10504" width="15.109375" style="1" customWidth="1"/>
    <col min="10505" max="10506" width="13.88671875" style="1" customWidth="1"/>
    <col min="10507" max="10507" width="15.33203125" style="1" customWidth="1"/>
    <col min="10508" max="10508" width="15" style="1" customWidth="1"/>
    <col min="10509" max="10509" width="11.44140625" style="1" customWidth="1"/>
    <col min="10510" max="10510" width="11.5546875" style="1" customWidth="1"/>
    <col min="10511" max="10511" width="12.33203125" style="1" customWidth="1"/>
    <col min="10512" max="10512" width="12.6640625" style="1" customWidth="1"/>
    <col min="10513" max="10513" width="12.109375" style="1" customWidth="1"/>
    <col min="10514" max="10515" width="11.44140625" style="1"/>
    <col min="10516" max="10516" width="17.6640625" style="1" customWidth="1"/>
    <col min="10517" max="10752" width="11.44140625" style="1"/>
    <col min="10753" max="10753" width="18.109375" style="1" customWidth="1"/>
    <col min="10754" max="10754" width="17.33203125" style="1" customWidth="1"/>
    <col min="10755" max="10755" width="16" style="1" customWidth="1"/>
    <col min="10756" max="10756" width="12.44140625" style="1" customWidth="1"/>
    <col min="10757" max="10757" width="12.33203125" style="1" customWidth="1"/>
    <col min="10758" max="10758" width="13.6640625" style="1" customWidth="1"/>
    <col min="10759" max="10759" width="14.33203125" style="1" customWidth="1"/>
    <col min="10760" max="10760" width="15.109375" style="1" customWidth="1"/>
    <col min="10761" max="10762" width="13.88671875" style="1" customWidth="1"/>
    <col min="10763" max="10763" width="15.33203125" style="1" customWidth="1"/>
    <col min="10764" max="10764" width="15" style="1" customWidth="1"/>
    <col min="10765" max="10765" width="11.44140625" style="1" customWidth="1"/>
    <col min="10766" max="10766" width="11.5546875" style="1" customWidth="1"/>
    <col min="10767" max="10767" width="12.33203125" style="1" customWidth="1"/>
    <col min="10768" max="10768" width="12.6640625" style="1" customWidth="1"/>
    <col min="10769" max="10769" width="12.109375" style="1" customWidth="1"/>
    <col min="10770" max="10771" width="11.44140625" style="1"/>
    <col min="10772" max="10772" width="17.6640625" style="1" customWidth="1"/>
    <col min="10773" max="11008" width="11.44140625" style="1"/>
    <col min="11009" max="11009" width="18.109375" style="1" customWidth="1"/>
    <col min="11010" max="11010" width="17.33203125" style="1" customWidth="1"/>
    <col min="11011" max="11011" width="16" style="1" customWidth="1"/>
    <col min="11012" max="11012" width="12.44140625" style="1" customWidth="1"/>
    <col min="11013" max="11013" width="12.33203125" style="1" customWidth="1"/>
    <col min="11014" max="11014" width="13.6640625" style="1" customWidth="1"/>
    <col min="11015" max="11015" width="14.33203125" style="1" customWidth="1"/>
    <col min="11016" max="11016" width="15.109375" style="1" customWidth="1"/>
    <col min="11017" max="11018" width="13.88671875" style="1" customWidth="1"/>
    <col min="11019" max="11019" width="15.33203125" style="1" customWidth="1"/>
    <col min="11020" max="11020" width="15" style="1" customWidth="1"/>
    <col min="11021" max="11021" width="11.44140625" style="1" customWidth="1"/>
    <col min="11022" max="11022" width="11.5546875" style="1" customWidth="1"/>
    <col min="11023" max="11023" width="12.33203125" style="1" customWidth="1"/>
    <col min="11024" max="11024" width="12.6640625" style="1" customWidth="1"/>
    <col min="11025" max="11025" width="12.109375" style="1" customWidth="1"/>
    <col min="11026" max="11027" width="11.44140625" style="1"/>
    <col min="11028" max="11028" width="17.6640625" style="1" customWidth="1"/>
    <col min="11029" max="11264" width="11.44140625" style="1"/>
    <col min="11265" max="11265" width="18.109375" style="1" customWidth="1"/>
    <col min="11266" max="11266" width="17.33203125" style="1" customWidth="1"/>
    <col min="11267" max="11267" width="16" style="1" customWidth="1"/>
    <col min="11268" max="11268" width="12.44140625" style="1" customWidth="1"/>
    <col min="11269" max="11269" width="12.33203125" style="1" customWidth="1"/>
    <col min="11270" max="11270" width="13.6640625" style="1" customWidth="1"/>
    <col min="11271" max="11271" width="14.33203125" style="1" customWidth="1"/>
    <col min="11272" max="11272" width="15.109375" style="1" customWidth="1"/>
    <col min="11273" max="11274" width="13.88671875" style="1" customWidth="1"/>
    <col min="11275" max="11275" width="15.33203125" style="1" customWidth="1"/>
    <col min="11276" max="11276" width="15" style="1" customWidth="1"/>
    <col min="11277" max="11277" width="11.44140625" style="1" customWidth="1"/>
    <col min="11278" max="11278" width="11.5546875" style="1" customWidth="1"/>
    <col min="11279" max="11279" width="12.33203125" style="1" customWidth="1"/>
    <col min="11280" max="11280" width="12.6640625" style="1" customWidth="1"/>
    <col min="11281" max="11281" width="12.109375" style="1" customWidth="1"/>
    <col min="11282" max="11283" width="11.44140625" style="1"/>
    <col min="11284" max="11284" width="17.6640625" style="1" customWidth="1"/>
    <col min="11285" max="11520" width="11.44140625" style="1"/>
    <col min="11521" max="11521" width="18.109375" style="1" customWidth="1"/>
    <col min="11522" max="11522" width="17.33203125" style="1" customWidth="1"/>
    <col min="11523" max="11523" width="16" style="1" customWidth="1"/>
    <col min="11524" max="11524" width="12.44140625" style="1" customWidth="1"/>
    <col min="11525" max="11525" width="12.33203125" style="1" customWidth="1"/>
    <col min="11526" max="11526" width="13.6640625" style="1" customWidth="1"/>
    <col min="11527" max="11527" width="14.33203125" style="1" customWidth="1"/>
    <col min="11528" max="11528" width="15.109375" style="1" customWidth="1"/>
    <col min="11529" max="11530" width="13.88671875" style="1" customWidth="1"/>
    <col min="11531" max="11531" width="15.33203125" style="1" customWidth="1"/>
    <col min="11532" max="11532" width="15" style="1" customWidth="1"/>
    <col min="11533" max="11533" width="11.44140625" style="1" customWidth="1"/>
    <col min="11534" max="11534" width="11.5546875" style="1" customWidth="1"/>
    <col min="11535" max="11535" width="12.33203125" style="1" customWidth="1"/>
    <col min="11536" max="11536" width="12.6640625" style="1" customWidth="1"/>
    <col min="11537" max="11537" width="12.109375" style="1" customWidth="1"/>
    <col min="11538" max="11539" width="11.44140625" style="1"/>
    <col min="11540" max="11540" width="17.6640625" style="1" customWidth="1"/>
    <col min="11541" max="11776" width="11.44140625" style="1"/>
    <col min="11777" max="11777" width="18.109375" style="1" customWidth="1"/>
    <col min="11778" max="11778" width="17.33203125" style="1" customWidth="1"/>
    <col min="11779" max="11779" width="16" style="1" customWidth="1"/>
    <col min="11780" max="11780" width="12.44140625" style="1" customWidth="1"/>
    <col min="11781" max="11781" width="12.33203125" style="1" customWidth="1"/>
    <col min="11782" max="11782" width="13.6640625" style="1" customWidth="1"/>
    <col min="11783" max="11783" width="14.33203125" style="1" customWidth="1"/>
    <col min="11784" max="11784" width="15.109375" style="1" customWidth="1"/>
    <col min="11785" max="11786" width="13.88671875" style="1" customWidth="1"/>
    <col min="11787" max="11787" width="15.33203125" style="1" customWidth="1"/>
    <col min="11788" max="11788" width="15" style="1" customWidth="1"/>
    <col min="11789" max="11789" width="11.44140625" style="1" customWidth="1"/>
    <col min="11790" max="11790" width="11.5546875" style="1" customWidth="1"/>
    <col min="11791" max="11791" width="12.33203125" style="1" customWidth="1"/>
    <col min="11792" max="11792" width="12.6640625" style="1" customWidth="1"/>
    <col min="11793" max="11793" width="12.109375" style="1" customWidth="1"/>
    <col min="11794" max="11795" width="11.44140625" style="1"/>
    <col min="11796" max="11796" width="17.6640625" style="1" customWidth="1"/>
    <col min="11797" max="12032" width="11.44140625" style="1"/>
    <col min="12033" max="12033" width="18.109375" style="1" customWidth="1"/>
    <col min="12034" max="12034" width="17.33203125" style="1" customWidth="1"/>
    <col min="12035" max="12035" width="16" style="1" customWidth="1"/>
    <col min="12036" max="12036" width="12.44140625" style="1" customWidth="1"/>
    <col min="12037" max="12037" width="12.33203125" style="1" customWidth="1"/>
    <col min="12038" max="12038" width="13.6640625" style="1" customWidth="1"/>
    <col min="12039" max="12039" width="14.33203125" style="1" customWidth="1"/>
    <col min="12040" max="12040" width="15.109375" style="1" customWidth="1"/>
    <col min="12041" max="12042" width="13.88671875" style="1" customWidth="1"/>
    <col min="12043" max="12043" width="15.33203125" style="1" customWidth="1"/>
    <col min="12044" max="12044" width="15" style="1" customWidth="1"/>
    <col min="12045" max="12045" width="11.44140625" style="1" customWidth="1"/>
    <col min="12046" max="12046" width="11.5546875" style="1" customWidth="1"/>
    <col min="12047" max="12047" width="12.33203125" style="1" customWidth="1"/>
    <col min="12048" max="12048" width="12.6640625" style="1" customWidth="1"/>
    <col min="12049" max="12049" width="12.109375" style="1" customWidth="1"/>
    <col min="12050" max="12051" width="11.44140625" style="1"/>
    <col min="12052" max="12052" width="17.6640625" style="1" customWidth="1"/>
    <col min="12053" max="12288" width="11.44140625" style="1"/>
    <col min="12289" max="12289" width="18.109375" style="1" customWidth="1"/>
    <col min="12290" max="12290" width="17.33203125" style="1" customWidth="1"/>
    <col min="12291" max="12291" width="16" style="1" customWidth="1"/>
    <col min="12292" max="12292" width="12.44140625" style="1" customWidth="1"/>
    <col min="12293" max="12293" width="12.33203125" style="1" customWidth="1"/>
    <col min="12294" max="12294" width="13.6640625" style="1" customWidth="1"/>
    <col min="12295" max="12295" width="14.33203125" style="1" customWidth="1"/>
    <col min="12296" max="12296" width="15.109375" style="1" customWidth="1"/>
    <col min="12297" max="12298" width="13.88671875" style="1" customWidth="1"/>
    <col min="12299" max="12299" width="15.33203125" style="1" customWidth="1"/>
    <col min="12300" max="12300" width="15" style="1" customWidth="1"/>
    <col min="12301" max="12301" width="11.44140625" style="1" customWidth="1"/>
    <col min="12302" max="12302" width="11.5546875" style="1" customWidth="1"/>
    <col min="12303" max="12303" width="12.33203125" style="1" customWidth="1"/>
    <col min="12304" max="12304" width="12.6640625" style="1" customWidth="1"/>
    <col min="12305" max="12305" width="12.109375" style="1" customWidth="1"/>
    <col min="12306" max="12307" width="11.44140625" style="1"/>
    <col min="12308" max="12308" width="17.6640625" style="1" customWidth="1"/>
    <col min="12309" max="12544" width="11.44140625" style="1"/>
    <col min="12545" max="12545" width="18.109375" style="1" customWidth="1"/>
    <col min="12546" max="12546" width="17.33203125" style="1" customWidth="1"/>
    <col min="12547" max="12547" width="16" style="1" customWidth="1"/>
    <col min="12548" max="12548" width="12.44140625" style="1" customWidth="1"/>
    <col min="12549" max="12549" width="12.33203125" style="1" customWidth="1"/>
    <col min="12550" max="12550" width="13.6640625" style="1" customWidth="1"/>
    <col min="12551" max="12551" width="14.33203125" style="1" customWidth="1"/>
    <col min="12552" max="12552" width="15.109375" style="1" customWidth="1"/>
    <col min="12553" max="12554" width="13.88671875" style="1" customWidth="1"/>
    <col min="12555" max="12555" width="15.33203125" style="1" customWidth="1"/>
    <col min="12556" max="12556" width="15" style="1" customWidth="1"/>
    <col min="12557" max="12557" width="11.44140625" style="1" customWidth="1"/>
    <col min="12558" max="12558" width="11.5546875" style="1" customWidth="1"/>
    <col min="12559" max="12559" width="12.33203125" style="1" customWidth="1"/>
    <col min="12560" max="12560" width="12.6640625" style="1" customWidth="1"/>
    <col min="12561" max="12561" width="12.109375" style="1" customWidth="1"/>
    <col min="12562" max="12563" width="11.44140625" style="1"/>
    <col min="12564" max="12564" width="17.6640625" style="1" customWidth="1"/>
    <col min="12565" max="12800" width="11.44140625" style="1"/>
    <col min="12801" max="12801" width="18.109375" style="1" customWidth="1"/>
    <col min="12802" max="12802" width="17.33203125" style="1" customWidth="1"/>
    <col min="12803" max="12803" width="16" style="1" customWidth="1"/>
    <col min="12804" max="12804" width="12.44140625" style="1" customWidth="1"/>
    <col min="12805" max="12805" width="12.33203125" style="1" customWidth="1"/>
    <col min="12806" max="12806" width="13.6640625" style="1" customWidth="1"/>
    <col min="12807" max="12807" width="14.33203125" style="1" customWidth="1"/>
    <col min="12808" max="12808" width="15.109375" style="1" customWidth="1"/>
    <col min="12809" max="12810" width="13.88671875" style="1" customWidth="1"/>
    <col min="12811" max="12811" width="15.33203125" style="1" customWidth="1"/>
    <col min="12812" max="12812" width="15" style="1" customWidth="1"/>
    <col min="12813" max="12813" width="11.44140625" style="1" customWidth="1"/>
    <col min="12814" max="12814" width="11.5546875" style="1" customWidth="1"/>
    <col min="12815" max="12815" width="12.33203125" style="1" customWidth="1"/>
    <col min="12816" max="12816" width="12.6640625" style="1" customWidth="1"/>
    <col min="12817" max="12817" width="12.109375" style="1" customWidth="1"/>
    <col min="12818" max="12819" width="11.44140625" style="1"/>
    <col min="12820" max="12820" width="17.6640625" style="1" customWidth="1"/>
    <col min="12821" max="13056" width="11.44140625" style="1"/>
    <col min="13057" max="13057" width="18.109375" style="1" customWidth="1"/>
    <col min="13058" max="13058" width="17.33203125" style="1" customWidth="1"/>
    <col min="13059" max="13059" width="16" style="1" customWidth="1"/>
    <col min="13060" max="13060" width="12.44140625" style="1" customWidth="1"/>
    <col min="13061" max="13061" width="12.33203125" style="1" customWidth="1"/>
    <col min="13062" max="13062" width="13.6640625" style="1" customWidth="1"/>
    <col min="13063" max="13063" width="14.33203125" style="1" customWidth="1"/>
    <col min="13064" max="13064" width="15.109375" style="1" customWidth="1"/>
    <col min="13065" max="13066" width="13.88671875" style="1" customWidth="1"/>
    <col min="13067" max="13067" width="15.33203125" style="1" customWidth="1"/>
    <col min="13068" max="13068" width="15" style="1" customWidth="1"/>
    <col min="13069" max="13069" width="11.44140625" style="1" customWidth="1"/>
    <col min="13070" max="13070" width="11.5546875" style="1" customWidth="1"/>
    <col min="13071" max="13071" width="12.33203125" style="1" customWidth="1"/>
    <col min="13072" max="13072" width="12.6640625" style="1" customWidth="1"/>
    <col min="13073" max="13073" width="12.109375" style="1" customWidth="1"/>
    <col min="13074" max="13075" width="11.44140625" style="1"/>
    <col min="13076" max="13076" width="17.6640625" style="1" customWidth="1"/>
    <col min="13077" max="13312" width="11.44140625" style="1"/>
    <col min="13313" max="13313" width="18.109375" style="1" customWidth="1"/>
    <col min="13314" max="13314" width="17.33203125" style="1" customWidth="1"/>
    <col min="13315" max="13315" width="16" style="1" customWidth="1"/>
    <col min="13316" max="13316" width="12.44140625" style="1" customWidth="1"/>
    <col min="13317" max="13317" width="12.33203125" style="1" customWidth="1"/>
    <col min="13318" max="13318" width="13.6640625" style="1" customWidth="1"/>
    <col min="13319" max="13319" width="14.33203125" style="1" customWidth="1"/>
    <col min="13320" max="13320" width="15.109375" style="1" customWidth="1"/>
    <col min="13321" max="13322" width="13.88671875" style="1" customWidth="1"/>
    <col min="13323" max="13323" width="15.33203125" style="1" customWidth="1"/>
    <col min="13324" max="13324" width="15" style="1" customWidth="1"/>
    <col min="13325" max="13325" width="11.44140625" style="1" customWidth="1"/>
    <col min="13326" max="13326" width="11.5546875" style="1" customWidth="1"/>
    <col min="13327" max="13327" width="12.33203125" style="1" customWidth="1"/>
    <col min="13328" max="13328" width="12.6640625" style="1" customWidth="1"/>
    <col min="13329" max="13329" width="12.109375" style="1" customWidth="1"/>
    <col min="13330" max="13331" width="11.44140625" style="1"/>
    <col min="13332" max="13332" width="17.6640625" style="1" customWidth="1"/>
    <col min="13333" max="13568" width="11.44140625" style="1"/>
    <col min="13569" max="13569" width="18.109375" style="1" customWidth="1"/>
    <col min="13570" max="13570" width="17.33203125" style="1" customWidth="1"/>
    <col min="13571" max="13571" width="16" style="1" customWidth="1"/>
    <col min="13572" max="13572" width="12.44140625" style="1" customWidth="1"/>
    <col min="13573" max="13573" width="12.33203125" style="1" customWidth="1"/>
    <col min="13574" max="13574" width="13.6640625" style="1" customWidth="1"/>
    <col min="13575" max="13575" width="14.33203125" style="1" customWidth="1"/>
    <col min="13576" max="13576" width="15.109375" style="1" customWidth="1"/>
    <col min="13577" max="13578" width="13.88671875" style="1" customWidth="1"/>
    <col min="13579" max="13579" width="15.33203125" style="1" customWidth="1"/>
    <col min="13580" max="13580" width="15" style="1" customWidth="1"/>
    <col min="13581" max="13581" width="11.44140625" style="1" customWidth="1"/>
    <col min="13582" max="13582" width="11.5546875" style="1" customWidth="1"/>
    <col min="13583" max="13583" width="12.33203125" style="1" customWidth="1"/>
    <col min="13584" max="13584" width="12.6640625" style="1" customWidth="1"/>
    <col min="13585" max="13585" width="12.109375" style="1" customWidth="1"/>
    <col min="13586" max="13587" width="11.44140625" style="1"/>
    <col min="13588" max="13588" width="17.6640625" style="1" customWidth="1"/>
    <col min="13589" max="13824" width="11.44140625" style="1"/>
    <col min="13825" max="13825" width="18.109375" style="1" customWidth="1"/>
    <col min="13826" max="13826" width="17.33203125" style="1" customWidth="1"/>
    <col min="13827" max="13827" width="16" style="1" customWidth="1"/>
    <col min="13828" max="13828" width="12.44140625" style="1" customWidth="1"/>
    <col min="13829" max="13829" width="12.33203125" style="1" customWidth="1"/>
    <col min="13830" max="13830" width="13.6640625" style="1" customWidth="1"/>
    <col min="13831" max="13831" width="14.33203125" style="1" customWidth="1"/>
    <col min="13832" max="13832" width="15.109375" style="1" customWidth="1"/>
    <col min="13833" max="13834" width="13.88671875" style="1" customWidth="1"/>
    <col min="13835" max="13835" width="15.33203125" style="1" customWidth="1"/>
    <col min="13836" max="13836" width="15" style="1" customWidth="1"/>
    <col min="13837" max="13837" width="11.44140625" style="1" customWidth="1"/>
    <col min="13838" max="13838" width="11.5546875" style="1" customWidth="1"/>
    <col min="13839" max="13839" width="12.33203125" style="1" customWidth="1"/>
    <col min="13840" max="13840" width="12.6640625" style="1" customWidth="1"/>
    <col min="13841" max="13841" width="12.109375" style="1" customWidth="1"/>
    <col min="13842" max="13843" width="11.44140625" style="1"/>
    <col min="13844" max="13844" width="17.6640625" style="1" customWidth="1"/>
    <col min="13845" max="14080" width="11.44140625" style="1"/>
    <col min="14081" max="14081" width="18.109375" style="1" customWidth="1"/>
    <col min="14082" max="14082" width="17.33203125" style="1" customWidth="1"/>
    <col min="14083" max="14083" width="16" style="1" customWidth="1"/>
    <col min="14084" max="14084" width="12.44140625" style="1" customWidth="1"/>
    <col min="14085" max="14085" width="12.33203125" style="1" customWidth="1"/>
    <col min="14086" max="14086" width="13.6640625" style="1" customWidth="1"/>
    <col min="14087" max="14087" width="14.33203125" style="1" customWidth="1"/>
    <col min="14088" max="14088" width="15.109375" style="1" customWidth="1"/>
    <col min="14089" max="14090" width="13.88671875" style="1" customWidth="1"/>
    <col min="14091" max="14091" width="15.33203125" style="1" customWidth="1"/>
    <col min="14092" max="14092" width="15" style="1" customWidth="1"/>
    <col min="14093" max="14093" width="11.44140625" style="1" customWidth="1"/>
    <col min="14094" max="14094" width="11.5546875" style="1" customWidth="1"/>
    <col min="14095" max="14095" width="12.33203125" style="1" customWidth="1"/>
    <col min="14096" max="14096" width="12.6640625" style="1" customWidth="1"/>
    <col min="14097" max="14097" width="12.109375" style="1" customWidth="1"/>
    <col min="14098" max="14099" width="11.44140625" style="1"/>
    <col min="14100" max="14100" width="17.6640625" style="1" customWidth="1"/>
    <col min="14101" max="14336" width="11.44140625" style="1"/>
    <col min="14337" max="14337" width="18.109375" style="1" customWidth="1"/>
    <col min="14338" max="14338" width="17.33203125" style="1" customWidth="1"/>
    <col min="14339" max="14339" width="16" style="1" customWidth="1"/>
    <col min="14340" max="14340" width="12.44140625" style="1" customWidth="1"/>
    <col min="14341" max="14341" width="12.33203125" style="1" customWidth="1"/>
    <col min="14342" max="14342" width="13.6640625" style="1" customWidth="1"/>
    <col min="14343" max="14343" width="14.33203125" style="1" customWidth="1"/>
    <col min="14344" max="14344" width="15.109375" style="1" customWidth="1"/>
    <col min="14345" max="14346" width="13.88671875" style="1" customWidth="1"/>
    <col min="14347" max="14347" width="15.33203125" style="1" customWidth="1"/>
    <col min="14348" max="14348" width="15" style="1" customWidth="1"/>
    <col min="14349" max="14349" width="11.44140625" style="1" customWidth="1"/>
    <col min="14350" max="14350" width="11.5546875" style="1" customWidth="1"/>
    <col min="14351" max="14351" width="12.33203125" style="1" customWidth="1"/>
    <col min="14352" max="14352" width="12.6640625" style="1" customWidth="1"/>
    <col min="14353" max="14353" width="12.109375" style="1" customWidth="1"/>
    <col min="14354" max="14355" width="11.44140625" style="1"/>
    <col min="14356" max="14356" width="17.6640625" style="1" customWidth="1"/>
    <col min="14357" max="14592" width="11.44140625" style="1"/>
    <col min="14593" max="14593" width="18.109375" style="1" customWidth="1"/>
    <col min="14594" max="14594" width="17.33203125" style="1" customWidth="1"/>
    <col min="14595" max="14595" width="16" style="1" customWidth="1"/>
    <col min="14596" max="14596" width="12.44140625" style="1" customWidth="1"/>
    <col min="14597" max="14597" width="12.33203125" style="1" customWidth="1"/>
    <col min="14598" max="14598" width="13.6640625" style="1" customWidth="1"/>
    <col min="14599" max="14599" width="14.33203125" style="1" customWidth="1"/>
    <col min="14600" max="14600" width="15.109375" style="1" customWidth="1"/>
    <col min="14601" max="14602" width="13.88671875" style="1" customWidth="1"/>
    <col min="14603" max="14603" width="15.33203125" style="1" customWidth="1"/>
    <col min="14604" max="14604" width="15" style="1" customWidth="1"/>
    <col min="14605" max="14605" width="11.44140625" style="1" customWidth="1"/>
    <col min="14606" max="14606" width="11.5546875" style="1" customWidth="1"/>
    <col min="14607" max="14607" width="12.33203125" style="1" customWidth="1"/>
    <col min="14608" max="14608" width="12.6640625" style="1" customWidth="1"/>
    <col min="14609" max="14609" width="12.109375" style="1" customWidth="1"/>
    <col min="14610" max="14611" width="11.44140625" style="1"/>
    <col min="14612" max="14612" width="17.6640625" style="1" customWidth="1"/>
    <col min="14613" max="14848" width="11.44140625" style="1"/>
    <col min="14849" max="14849" width="18.109375" style="1" customWidth="1"/>
    <col min="14850" max="14850" width="17.33203125" style="1" customWidth="1"/>
    <col min="14851" max="14851" width="16" style="1" customWidth="1"/>
    <col min="14852" max="14852" width="12.44140625" style="1" customWidth="1"/>
    <col min="14853" max="14853" width="12.33203125" style="1" customWidth="1"/>
    <col min="14854" max="14854" width="13.6640625" style="1" customWidth="1"/>
    <col min="14855" max="14855" width="14.33203125" style="1" customWidth="1"/>
    <col min="14856" max="14856" width="15.109375" style="1" customWidth="1"/>
    <col min="14857" max="14858" width="13.88671875" style="1" customWidth="1"/>
    <col min="14859" max="14859" width="15.33203125" style="1" customWidth="1"/>
    <col min="14860" max="14860" width="15" style="1" customWidth="1"/>
    <col min="14861" max="14861" width="11.44140625" style="1" customWidth="1"/>
    <col min="14862" max="14862" width="11.5546875" style="1" customWidth="1"/>
    <col min="14863" max="14863" width="12.33203125" style="1" customWidth="1"/>
    <col min="14864" max="14864" width="12.6640625" style="1" customWidth="1"/>
    <col min="14865" max="14865" width="12.109375" style="1" customWidth="1"/>
    <col min="14866" max="14867" width="11.44140625" style="1"/>
    <col min="14868" max="14868" width="17.6640625" style="1" customWidth="1"/>
    <col min="14869" max="15104" width="11.44140625" style="1"/>
    <col min="15105" max="15105" width="18.109375" style="1" customWidth="1"/>
    <col min="15106" max="15106" width="17.33203125" style="1" customWidth="1"/>
    <col min="15107" max="15107" width="16" style="1" customWidth="1"/>
    <col min="15108" max="15108" width="12.44140625" style="1" customWidth="1"/>
    <col min="15109" max="15109" width="12.33203125" style="1" customWidth="1"/>
    <col min="15110" max="15110" width="13.6640625" style="1" customWidth="1"/>
    <col min="15111" max="15111" width="14.33203125" style="1" customWidth="1"/>
    <col min="15112" max="15112" width="15.109375" style="1" customWidth="1"/>
    <col min="15113" max="15114" width="13.88671875" style="1" customWidth="1"/>
    <col min="15115" max="15115" width="15.33203125" style="1" customWidth="1"/>
    <col min="15116" max="15116" width="15" style="1" customWidth="1"/>
    <col min="15117" max="15117" width="11.44140625" style="1" customWidth="1"/>
    <col min="15118" max="15118" width="11.5546875" style="1" customWidth="1"/>
    <col min="15119" max="15119" width="12.33203125" style="1" customWidth="1"/>
    <col min="15120" max="15120" width="12.6640625" style="1" customWidth="1"/>
    <col min="15121" max="15121" width="12.109375" style="1" customWidth="1"/>
    <col min="15122" max="15123" width="11.44140625" style="1"/>
    <col min="15124" max="15124" width="17.6640625" style="1" customWidth="1"/>
    <col min="15125" max="15360" width="11.44140625" style="1"/>
    <col min="15361" max="15361" width="18.109375" style="1" customWidth="1"/>
    <col min="15362" max="15362" width="17.33203125" style="1" customWidth="1"/>
    <col min="15363" max="15363" width="16" style="1" customWidth="1"/>
    <col min="15364" max="15364" width="12.44140625" style="1" customWidth="1"/>
    <col min="15365" max="15365" width="12.33203125" style="1" customWidth="1"/>
    <col min="15366" max="15366" width="13.6640625" style="1" customWidth="1"/>
    <col min="15367" max="15367" width="14.33203125" style="1" customWidth="1"/>
    <col min="15368" max="15368" width="15.109375" style="1" customWidth="1"/>
    <col min="15369" max="15370" width="13.88671875" style="1" customWidth="1"/>
    <col min="15371" max="15371" width="15.33203125" style="1" customWidth="1"/>
    <col min="15372" max="15372" width="15" style="1" customWidth="1"/>
    <col min="15373" max="15373" width="11.44140625" style="1" customWidth="1"/>
    <col min="15374" max="15374" width="11.5546875" style="1" customWidth="1"/>
    <col min="15375" max="15375" width="12.33203125" style="1" customWidth="1"/>
    <col min="15376" max="15376" width="12.6640625" style="1" customWidth="1"/>
    <col min="15377" max="15377" width="12.109375" style="1" customWidth="1"/>
    <col min="15378" max="15379" width="11.44140625" style="1"/>
    <col min="15380" max="15380" width="17.6640625" style="1" customWidth="1"/>
    <col min="15381" max="15616" width="11.44140625" style="1"/>
    <col min="15617" max="15617" width="18.109375" style="1" customWidth="1"/>
    <col min="15618" max="15618" width="17.33203125" style="1" customWidth="1"/>
    <col min="15619" max="15619" width="16" style="1" customWidth="1"/>
    <col min="15620" max="15620" width="12.44140625" style="1" customWidth="1"/>
    <col min="15621" max="15621" width="12.33203125" style="1" customWidth="1"/>
    <col min="15622" max="15622" width="13.6640625" style="1" customWidth="1"/>
    <col min="15623" max="15623" width="14.33203125" style="1" customWidth="1"/>
    <col min="15624" max="15624" width="15.109375" style="1" customWidth="1"/>
    <col min="15625" max="15626" width="13.88671875" style="1" customWidth="1"/>
    <col min="15627" max="15627" width="15.33203125" style="1" customWidth="1"/>
    <col min="15628" max="15628" width="15" style="1" customWidth="1"/>
    <col min="15629" max="15629" width="11.44140625" style="1" customWidth="1"/>
    <col min="15630" max="15630" width="11.5546875" style="1" customWidth="1"/>
    <col min="15631" max="15631" width="12.33203125" style="1" customWidth="1"/>
    <col min="15632" max="15632" width="12.6640625" style="1" customWidth="1"/>
    <col min="15633" max="15633" width="12.109375" style="1" customWidth="1"/>
    <col min="15634" max="15635" width="11.44140625" style="1"/>
    <col min="15636" max="15636" width="17.6640625" style="1" customWidth="1"/>
    <col min="15637" max="15872" width="11.44140625" style="1"/>
    <col min="15873" max="15873" width="18.109375" style="1" customWidth="1"/>
    <col min="15874" max="15874" width="17.33203125" style="1" customWidth="1"/>
    <col min="15875" max="15875" width="16" style="1" customWidth="1"/>
    <col min="15876" max="15876" width="12.44140625" style="1" customWidth="1"/>
    <col min="15877" max="15877" width="12.33203125" style="1" customWidth="1"/>
    <col min="15878" max="15878" width="13.6640625" style="1" customWidth="1"/>
    <col min="15879" max="15879" width="14.33203125" style="1" customWidth="1"/>
    <col min="15880" max="15880" width="15.109375" style="1" customWidth="1"/>
    <col min="15881" max="15882" width="13.88671875" style="1" customWidth="1"/>
    <col min="15883" max="15883" width="15.33203125" style="1" customWidth="1"/>
    <col min="15884" max="15884" width="15" style="1" customWidth="1"/>
    <col min="15885" max="15885" width="11.44140625" style="1" customWidth="1"/>
    <col min="15886" max="15886" width="11.5546875" style="1" customWidth="1"/>
    <col min="15887" max="15887" width="12.33203125" style="1" customWidth="1"/>
    <col min="15888" max="15888" width="12.6640625" style="1" customWidth="1"/>
    <col min="15889" max="15889" width="12.109375" style="1" customWidth="1"/>
    <col min="15890" max="15891" width="11.44140625" style="1"/>
    <col min="15892" max="15892" width="17.6640625" style="1" customWidth="1"/>
    <col min="15893" max="16128" width="11.44140625" style="1"/>
    <col min="16129" max="16129" width="18.109375" style="1" customWidth="1"/>
    <col min="16130" max="16130" width="17.33203125" style="1" customWidth="1"/>
    <col min="16131" max="16131" width="16" style="1" customWidth="1"/>
    <col min="16132" max="16132" width="12.44140625" style="1" customWidth="1"/>
    <col min="16133" max="16133" width="12.33203125" style="1" customWidth="1"/>
    <col min="16134" max="16134" width="13.6640625" style="1" customWidth="1"/>
    <col min="16135" max="16135" width="14.33203125" style="1" customWidth="1"/>
    <col min="16136" max="16136" width="15.109375" style="1" customWidth="1"/>
    <col min="16137" max="16138" width="13.88671875" style="1" customWidth="1"/>
    <col min="16139" max="16139" width="15.33203125" style="1" customWidth="1"/>
    <col min="16140" max="16140" width="15" style="1" customWidth="1"/>
    <col min="16141" max="16141" width="11.44140625" style="1" customWidth="1"/>
    <col min="16142" max="16142" width="11.5546875" style="1" customWidth="1"/>
    <col min="16143" max="16143" width="12.33203125" style="1" customWidth="1"/>
    <col min="16144" max="16144" width="12.6640625" style="1" customWidth="1"/>
    <col min="16145" max="16145" width="12.109375" style="1" customWidth="1"/>
    <col min="16146" max="16147" width="11.44140625" style="1"/>
    <col min="16148" max="16148" width="17.6640625" style="1" customWidth="1"/>
    <col min="16149" max="16384" width="11.44140625" style="1"/>
  </cols>
  <sheetData>
    <row r="1" spans="1:19" ht="25.8" x14ac:dyDescent="0.5">
      <c r="A1" s="779" t="s">
        <v>355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</row>
    <row r="2" spans="1:19" ht="18.600000000000001" x14ac:dyDescent="0.35">
      <c r="A2" s="780" t="s">
        <v>287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</row>
    <row r="3" spans="1:19" ht="16.2" x14ac:dyDescent="0.35">
      <c r="A3" s="572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</row>
    <row r="4" spans="1:19" ht="16.2" x14ac:dyDescent="0.35">
      <c r="A4" s="572"/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</row>
    <row r="5" spans="1:19" ht="21" x14ac:dyDescent="0.4">
      <c r="A5" s="759" t="s">
        <v>204</v>
      </c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</row>
    <row r="6" spans="1:19" ht="21.6" thickBot="1" x14ac:dyDescent="0.45">
      <c r="A6" s="640"/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</row>
    <row r="7" spans="1:19" ht="24.9" customHeight="1" x14ac:dyDescent="0.25">
      <c r="A7" s="775" t="s">
        <v>205</v>
      </c>
      <c r="B7" s="847" t="s">
        <v>50</v>
      </c>
      <c r="C7" s="849" t="s">
        <v>206</v>
      </c>
      <c r="D7" s="781"/>
      <c r="E7" s="850"/>
      <c r="F7" s="781" t="s">
        <v>207</v>
      </c>
      <c r="G7" s="781"/>
      <c r="H7" s="781"/>
      <c r="I7" s="851" t="s">
        <v>208</v>
      </c>
      <c r="J7" s="784"/>
      <c r="K7" s="788"/>
      <c r="L7" s="782" t="s">
        <v>209</v>
      </c>
      <c r="M7" s="781"/>
      <c r="N7" s="783"/>
      <c r="O7" s="781" t="s">
        <v>210</v>
      </c>
      <c r="P7" s="781"/>
      <c r="Q7" s="845"/>
    </row>
    <row r="8" spans="1:19" ht="44.25" customHeight="1" thickBot="1" x14ac:dyDescent="0.3">
      <c r="A8" s="776"/>
      <c r="B8" s="848"/>
      <c r="C8" s="317" t="s">
        <v>211</v>
      </c>
      <c r="D8" s="181" t="s">
        <v>212</v>
      </c>
      <c r="E8" s="318" t="s">
        <v>213</v>
      </c>
      <c r="F8" s="180" t="s">
        <v>214</v>
      </c>
      <c r="G8" s="181" t="s">
        <v>215</v>
      </c>
      <c r="H8" s="182" t="s">
        <v>216</v>
      </c>
      <c r="I8" s="185" t="s">
        <v>214</v>
      </c>
      <c r="J8" s="181" t="s">
        <v>215</v>
      </c>
      <c r="K8" s="182" t="s">
        <v>216</v>
      </c>
      <c r="L8" s="185" t="s">
        <v>214</v>
      </c>
      <c r="M8" s="181" t="s">
        <v>215</v>
      </c>
      <c r="N8" s="182" t="s">
        <v>216</v>
      </c>
      <c r="O8" s="319" t="s">
        <v>214</v>
      </c>
      <c r="P8" s="181" t="s">
        <v>215</v>
      </c>
      <c r="Q8" s="186" t="s">
        <v>217</v>
      </c>
    </row>
    <row r="9" spans="1:19" s="191" customFormat="1" ht="21.9" customHeight="1" x14ac:dyDescent="0.25">
      <c r="A9" s="767" t="s">
        <v>126</v>
      </c>
      <c r="B9" s="320" t="s">
        <v>127</v>
      </c>
      <c r="C9" s="322">
        <v>1.831</v>
      </c>
      <c r="D9" s="321"/>
      <c r="E9" s="323"/>
      <c r="F9" s="500"/>
      <c r="G9" s="472"/>
      <c r="H9" s="501"/>
      <c r="I9" s="322"/>
      <c r="J9" s="321"/>
      <c r="K9" s="323"/>
      <c r="L9" s="322"/>
      <c r="M9" s="321"/>
      <c r="N9" s="323"/>
      <c r="O9" s="579">
        <v>1.831</v>
      </c>
      <c r="P9" s="580"/>
      <c r="Q9" s="581"/>
    </row>
    <row r="10" spans="1:19" s="191" customFormat="1" ht="21.9" customHeight="1" x14ac:dyDescent="0.25">
      <c r="A10" s="767"/>
      <c r="B10" s="324" t="s">
        <v>128</v>
      </c>
      <c r="C10" s="326">
        <v>0.111</v>
      </c>
      <c r="D10" s="325"/>
      <c r="E10" s="202"/>
      <c r="F10" s="500"/>
      <c r="G10" s="474"/>
      <c r="H10" s="502"/>
      <c r="I10" s="322"/>
      <c r="J10" s="325"/>
      <c r="K10" s="202"/>
      <c r="L10" s="322"/>
      <c r="M10" s="325"/>
      <c r="N10" s="202"/>
      <c r="O10" s="584">
        <v>0.111</v>
      </c>
      <c r="P10" s="585"/>
      <c r="Q10" s="586"/>
    </row>
    <row r="11" spans="1:19" s="191" customFormat="1" ht="21.9" customHeight="1" x14ac:dyDescent="0.25">
      <c r="A11" s="768"/>
      <c r="B11" s="324" t="s">
        <v>106</v>
      </c>
      <c r="C11" s="326">
        <v>4.7E-2</v>
      </c>
      <c r="D11" s="325"/>
      <c r="E11" s="202"/>
      <c r="F11" s="500"/>
      <c r="G11" s="474"/>
      <c r="H11" s="502"/>
      <c r="I11" s="322"/>
      <c r="J11" s="325"/>
      <c r="K11" s="202"/>
      <c r="L11" s="322"/>
      <c r="M11" s="325"/>
      <c r="N11" s="202"/>
      <c r="O11" s="584">
        <v>4.7E-2</v>
      </c>
      <c r="P11" s="585"/>
      <c r="Q11" s="586"/>
    </row>
    <row r="12" spans="1:19" s="191" customFormat="1" ht="21.9" customHeight="1" x14ac:dyDescent="0.25">
      <c r="A12" s="769" t="s">
        <v>129</v>
      </c>
      <c r="B12" s="324" t="s">
        <v>130</v>
      </c>
      <c r="C12" s="326">
        <v>0.69399999999999995</v>
      </c>
      <c r="D12" s="325"/>
      <c r="E12" s="202"/>
      <c r="F12" s="500"/>
      <c r="G12" s="474"/>
      <c r="H12" s="502"/>
      <c r="I12" s="322"/>
      <c r="J12" s="325"/>
      <c r="K12" s="202"/>
      <c r="L12" s="322"/>
      <c r="M12" s="325"/>
      <c r="N12" s="202"/>
      <c r="O12" s="584">
        <v>0.69399999999999995</v>
      </c>
      <c r="P12" s="585"/>
      <c r="Q12" s="586"/>
    </row>
    <row r="13" spans="1:19" s="191" customFormat="1" ht="21.9" customHeight="1" x14ac:dyDescent="0.25">
      <c r="A13" s="767"/>
      <c r="B13" s="324" t="s">
        <v>131</v>
      </c>
      <c r="C13" s="326">
        <v>0.27400000000000002</v>
      </c>
      <c r="D13" s="325"/>
      <c r="E13" s="202"/>
      <c r="F13" s="500"/>
      <c r="G13" s="474"/>
      <c r="H13" s="502"/>
      <c r="I13" s="322"/>
      <c r="J13" s="325"/>
      <c r="K13" s="202"/>
      <c r="L13" s="322"/>
      <c r="M13" s="325"/>
      <c r="N13" s="202"/>
      <c r="O13" s="584">
        <v>0.27400000000000002</v>
      </c>
      <c r="P13" s="585"/>
      <c r="Q13" s="586"/>
      <c r="S13" s="196"/>
    </row>
    <row r="14" spans="1:19" s="191" customFormat="1" ht="21.9" customHeight="1" x14ac:dyDescent="0.25">
      <c r="A14" s="770" t="s">
        <v>63</v>
      </c>
      <c r="B14" s="327" t="s">
        <v>132</v>
      </c>
      <c r="C14" s="326">
        <v>5.0999999999999997E-2</v>
      </c>
      <c r="D14" s="325"/>
      <c r="E14" s="202"/>
      <c r="F14" s="500"/>
      <c r="G14" s="474"/>
      <c r="H14" s="502"/>
      <c r="I14" s="322"/>
      <c r="J14" s="325"/>
      <c r="K14" s="202"/>
      <c r="L14" s="322"/>
      <c r="M14" s="325"/>
      <c r="N14" s="202"/>
      <c r="O14" s="584">
        <v>5.0999999999999997E-2</v>
      </c>
      <c r="P14" s="585"/>
      <c r="Q14" s="586"/>
      <c r="R14" s="196"/>
    </row>
    <row r="15" spans="1:19" s="191" customFormat="1" ht="21.9" customHeight="1" x14ac:dyDescent="0.25">
      <c r="A15" s="771"/>
      <c r="B15" s="327" t="s">
        <v>133</v>
      </c>
      <c r="C15" s="326">
        <v>2.5000000000000001E-2</v>
      </c>
      <c r="D15" s="325"/>
      <c r="E15" s="202"/>
      <c r="F15" s="500"/>
      <c r="G15" s="474"/>
      <c r="H15" s="502"/>
      <c r="I15" s="322"/>
      <c r="J15" s="325"/>
      <c r="K15" s="202"/>
      <c r="L15" s="322"/>
      <c r="M15" s="325"/>
      <c r="N15" s="202"/>
      <c r="O15" s="584">
        <v>2.5000000000000001E-2</v>
      </c>
      <c r="P15" s="585"/>
      <c r="Q15" s="586"/>
      <c r="R15" s="196"/>
    </row>
    <row r="16" spans="1:19" s="191" customFormat="1" ht="21.9" customHeight="1" x14ac:dyDescent="0.25">
      <c r="A16" s="771"/>
      <c r="B16" s="327" t="s">
        <v>134</v>
      </c>
      <c r="C16" s="326">
        <v>7.1999999999999995E-2</v>
      </c>
      <c r="D16" s="325"/>
      <c r="E16" s="202"/>
      <c r="F16" s="500"/>
      <c r="G16" s="474"/>
      <c r="H16" s="502"/>
      <c r="I16" s="322"/>
      <c r="J16" s="325"/>
      <c r="K16" s="202"/>
      <c r="L16" s="322"/>
      <c r="M16" s="325"/>
      <c r="N16" s="202"/>
      <c r="O16" s="584">
        <v>7.1999999999999995E-2</v>
      </c>
      <c r="P16" s="585"/>
      <c r="Q16" s="586"/>
      <c r="R16" s="196"/>
    </row>
    <row r="17" spans="1:19" s="191" customFormat="1" ht="27.75" customHeight="1" x14ac:dyDescent="0.25">
      <c r="A17" s="772"/>
      <c r="B17" s="327" t="s">
        <v>218</v>
      </c>
      <c r="C17" s="328">
        <v>8.6412120999999995E-2</v>
      </c>
      <c r="D17" s="200">
        <v>5.4479999999999995</v>
      </c>
      <c r="E17" s="201">
        <v>2.2549999999999999</v>
      </c>
      <c r="F17" s="500"/>
      <c r="G17" s="200"/>
      <c r="H17" s="503"/>
      <c r="I17" s="322"/>
      <c r="J17" s="200"/>
      <c r="K17" s="201"/>
      <c r="L17" s="322"/>
      <c r="M17" s="200"/>
      <c r="N17" s="201"/>
      <c r="O17" s="641">
        <v>8.6412120999999995E-2</v>
      </c>
      <c r="P17" s="589">
        <v>5.4479999999999995</v>
      </c>
      <c r="Q17" s="590">
        <v>2.2549999999999999</v>
      </c>
      <c r="R17" s="196"/>
    </row>
    <row r="18" spans="1:19" s="191" customFormat="1" ht="27" customHeight="1" x14ac:dyDescent="0.25">
      <c r="A18" s="570" t="s">
        <v>136</v>
      </c>
      <c r="B18" s="324" t="s">
        <v>137</v>
      </c>
      <c r="C18" s="326">
        <v>0</v>
      </c>
      <c r="D18" s="200">
        <v>4.3999999999999997E-2</v>
      </c>
      <c r="E18" s="202"/>
      <c r="F18" s="500"/>
      <c r="G18" s="200"/>
      <c r="H18" s="504"/>
      <c r="I18" s="322"/>
      <c r="J18" s="200"/>
      <c r="K18" s="202"/>
      <c r="L18" s="322"/>
      <c r="M18" s="200"/>
      <c r="N18" s="475"/>
      <c r="O18" s="641">
        <v>0</v>
      </c>
      <c r="P18" s="589">
        <v>4.3999999999999997E-2</v>
      </c>
      <c r="Q18" s="591"/>
    </row>
    <row r="19" spans="1:19" s="191" customFormat="1" ht="21.9" customHeight="1" thickBot="1" x14ac:dyDescent="0.3">
      <c r="A19" s="569" t="s">
        <v>69</v>
      </c>
      <c r="B19" s="329" t="s">
        <v>138</v>
      </c>
      <c r="C19" s="328">
        <v>0</v>
      </c>
      <c r="D19" s="206"/>
      <c r="E19" s="207"/>
      <c r="F19" s="500"/>
      <c r="G19" s="206"/>
      <c r="H19" s="505"/>
      <c r="I19" s="322"/>
      <c r="J19" s="206"/>
      <c r="K19" s="207"/>
      <c r="L19" s="322"/>
      <c r="M19" s="206"/>
      <c r="N19" s="207"/>
      <c r="O19" s="584">
        <v>0</v>
      </c>
      <c r="P19" s="594"/>
      <c r="Q19" s="595"/>
    </row>
    <row r="20" spans="1:19" s="191" customFormat="1" ht="18" customHeight="1" thickBot="1" x14ac:dyDescent="0.3">
      <c r="A20" s="723" t="s">
        <v>219</v>
      </c>
      <c r="B20" s="846"/>
      <c r="C20" s="208">
        <v>3.1914121209999999</v>
      </c>
      <c r="D20" s="209">
        <v>5.4919999999999991</v>
      </c>
      <c r="E20" s="210">
        <v>2.2549999999999999</v>
      </c>
      <c r="F20" s="208">
        <v>0</v>
      </c>
      <c r="G20" s="209">
        <v>0</v>
      </c>
      <c r="H20" s="210">
        <v>0</v>
      </c>
      <c r="I20" s="208">
        <v>0</v>
      </c>
      <c r="J20" s="209">
        <v>0</v>
      </c>
      <c r="K20" s="210">
        <v>0</v>
      </c>
      <c r="L20" s="208">
        <v>0</v>
      </c>
      <c r="M20" s="209">
        <v>0</v>
      </c>
      <c r="N20" s="210">
        <v>0</v>
      </c>
      <c r="O20" s="598">
        <v>3.1914121209999999</v>
      </c>
      <c r="P20" s="642">
        <v>5.4919999999999991</v>
      </c>
      <c r="Q20" s="643">
        <v>2.2549999999999999</v>
      </c>
      <c r="S20" s="211"/>
    </row>
    <row r="21" spans="1:19" s="191" customFormat="1" ht="18" customHeight="1" x14ac:dyDescent="0.25">
      <c r="A21" s="330"/>
      <c r="B21" s="331"/>
      <c r="C21" s="332"/>
      <c r="D21" s="332"/>
      <c r="E21" s="332"/>
      <c r="F21" s="333"/>
      <c r="G21" s="333"/>
      <c r="H21" s="333"/>
      <c r="I21" s="249"/>
      <c r="J21" s="249"/>
      <c r="K21" s="249"/>
      <c r="L21" s="249"/>
      <c r="M21" s="249"/>
      <c r="N21" s="249"/>
      <c r="O21" s="249"/>
      <c r="P21" s="249"/>
      <c r="Q21" s="249"/>
      <c r="S21" s="211"/>
    </row>
    <row r="22" spans="1:19" s="191" customFormat="1" x14ac:dyDescent="0.25">
      <c r="A22" s="212"/>
      <c r="B22" s="213"/>
      <c r="C22" s="213"/>
      <c r="D22" s="213"/>
      <c r="E22" s="213"/>
      <c r="L22" s="213"/>
      <c r="M22" s="213"/>
      <c r="N22" s="213"/>
      <c r="O22" s="334"/>
      <c r="P22" s="213"/>
      <c r="S22" s="215"/>
    </row>
    <row r="23" spans="1:19" s="191" customFormat="1" x14ac:dyDescent="0.25">
      <c r="A23" s="212"/>
      <c r="B23" s="213"/>
      <c r="C23" s="213"/>
      <c r="D23" s="213"/>
      <c r="E23" s="213"/>
      <c r="L23" s="213"/>
      <c r="M23" s="213"/>
      <c r="N23" s="213"/>
      <c r="O23" s="213"/>
      <c r="P23" s="213"/>
      <c r="S23" s="215"/>
    </row>
    <row r="24" spans="1:19" s="191" customFormat="1" x14ac:dyDescent="0.25">
      <c r="A24" s="212"/>
      <c r="B24" s="213"/>
      <c r="C24" s="213"/>
      <c r="D24" s="213"/>
      <c r="E24" s="213"/>
      <c r="L24" s="213"/>
      <c r="M24" s="213"/>
      <c r="N24" s="213"/>
      <c r="O24" s="213"/>
      <c r="P24" s="213"/>
      <c r="S24" s="215"/>
    </row>
    <row r="25" spans="1:19" s="191" customFormat="1" ht="21" x14ac:dyDescent="0.4">
      <c r="A25" s="759" t="s">
        <v>220</v>
      </c>
      <c r="B25" s="759"/>
      <c r="C25" s="759"/>
      <c r="D25" s="759"/>
      <c r="E25" s="759"/>
      <c r="F25" s="759"/>
      <c r="G25" s="759"/>
      <c r="H25" s="759"/>
      <c r="I25" s="759"/>
      <c r="J25" s="759"/>
      <c r="K25" s="759"/>
      <c r="L25" s="759"/>
      <c r="M25" s="759"/>
      <c r="N25" s="759"/>
      <c r="O25" s="759"/>
      <c r="P25" s="759"/>
      <c r="Q25" s="759"/>
    </row>
    <row r="26" spans="1:19" s="191" customFormat="1" ht="16.2" thickBot="1" x14ac:dyDescent="0.3">
      <c r="A26" s="644"/>
      <c r="B26" s="213"/>
      <c r="C26" s="213"/>
      <c r="D26" s="213"/>
      <c r="E26" s="213"/>
      <c r="L26" s="213"/>
      <c r="M26" s="213"/>
      <c r="N26" s="213"/>
      <c r="O26" s="213"/>
      <c r="P26" s="213"/>
    </row>
    <row r="27" spans="1:19" s="191" customFormat="1" ht="24.9" customHeight="1" x14ac:dyDescent="0.25">
      <c r="A27" s="775" t="s">
        <v>205</v>
      </c>
      <c r="B27" s="852" t="s">
        <v>50</v>
      </c>
      <c r="C27" s="849" t="s">
        <v>206</v>
      </c>
      <c r="D27" s="781"/>
      <c r="E27" s="850"/>
      <c r="F27" s="781" t="s">
        <v>207</v>
      </c>
      <c r="G27" s="781"/>
      <c r="H27" s="781"/>
      <c r="I27" s="851" t="s">
        <v>208</v>
      </c>
      <c r="J27" s="784"/>
      <c r="K27" s="788"/>
      <c r="L27" s="782" t="s">
        <v>209</v>
      </c>
      <c r="M27" s="781"/>
      <c r="N27" s="783"/>
      <c r="O27" s="781" t="s">
        <v>210</v>
      </c>
      <c r="P27" s="781"/>
      <c r="Q27" s="845"/>
    </row>
    <row r="28" spans="1:19" s="191" customFormat="1" ht="41.25" customHeight="1" thickBot="1" x14ac:dyDescent="0.3">
      <c r="A28" s="776"/>
      <c r="B28" s="853"/>
      <c r="C28" s="317" t="s">
        <v>211</v>
      </c>
      <c r="D28" s="181" t="s">
        <v>221</v>
      </c>
      <c r="E28" s="318" t="s">
        <v>213</v>
      </c>
      <c r="F28" s="180" t="s">
        <v>214</v>
      </c>
      <c r="G28" s="181" t="s">
        <v>215</v>
      </c>
      <c r="H28" s="182" t="s">
        <v>216</v>
      </c>
      <c r="I28" s="185" t="s">
        <v>214</v>
      </c>
      <c r="J28" s="181" t="s">
        <v>215</v>
      </c>
      <c r="K28" s="182" t="s">
        <v>216</v>
      </c>
      <c r="L28" s="185" t="s">
        <v>214</v>
      </c>
      <c r="M28" s="181" t="s">
        <v>215</v>
      </c>
      <c r="N28" s="182" t="s">
        <v>216</v>
      </c>
      <c r="O28" s="319" t="s">
        <v>214</v>
      </c>
      <c r="P28" s="181" t="s">
        <v>215</v>
      </c>
      <c r="Q28" s="186" t="s">
        <v>217</v>
      </c>
    </row>
    <row r="29" spans="1:19" s="191" customFormat="1" ht="24" customHeight="1" x14ac:dyDescent="0.25">
      <c r="A29" s="767" t="s">
        <v>126</v>
      </c>
      <c r="B29" s="187" t="s">
        <v>127</v>
      </c>
      <c r="C29" s="220">
        <v>0.93500000000000005</v>
      </c>
      <c r="D29" s="221"/>
      <c r="E29" s="222"/>
      <c r="F29" s="479"/>
      <c r="G29" s="480"/>
      <c r="H29" s="481"/>
      <c r="I29" s="220"/>
      <c r="J29" s="221"/>
      <c r="K29" s="222"/>
      <c r="L29" s="479"/>
      <c r="M29" s="601"/>
      <c r="N29" s="602"/>
      <c r="O29" s="579">
        <v>0.93500000000000005</v>
      </c>
      <c r="P29" s="580"/>
      <c r="Q29" s="581"/>
    </row>
    <row r="30" spans="1:19" s="191" customFormat="1" ht="24" customHeight="1" x14ac:dyDescent="0.25">
      <c r="A30" s="767"/>
      <c r="B30" s="192" t="s">
        <v>128</v>
      </c>
      <c r="C30" s="335">
        <v>0.13400000000000001</v>
      </c>
      <c r="D30" s="226"/>
      <c r="E30" s="227"/>
      <c r="F30" s="498"/>
      <c r="G30" s="482"/>
      <c r="H30" s="483"/>
      <c r="I30" s="220"/>
      <c r="J30" s="226"/>
      <c r="K30" s="227"/>
      <c r="L30" s="479"/>
      <c r="M30" s="605"/>
      <c r="N30" s="606"/>
      <c r="O30" s="584">
        <v>0.13400000000000001</v>
      </c>
      <c r="P30" s="585"/>
      <c r="Q30" s="586"/>
    </row>
    <row r="31" spans="1:19" s="191" customFormat="1" ht="24" customHeight="1" x14ac:dyDescent="0.25">
      <c r="A31" s="768"/>
      <c r="B31" s="192" t="s">
        <v>106</v>
      </c>
      <c r="C31" s="335">
        <v>0.219</v>
      </c>
      <c r="D31" s="226"/>
      <c r="E31" s="227"/>
      <c r="F31" s="498"/>
      <c r="G31" s="482"/>
      <c r="H31" s="483"/>
      <c r="I31" s="220"/>
      <c r="J31" s="226"/>
      <c r="K31" s="227"/>
      <c r="L31" s="479"/>
      <c r="M31" s="605"/>
      <c r="N31" s="606"/>
      <c r="O31" s="584">
        <v>0.219</v>
      </c>
      <c r="P31" s="585"/>
      <c r="Q31" s="586"/>
    </row>
    <row r="32" spans="1:19" s="191" customFormat="1" ht="24" customHeight="1" x14ac:dyDescent="0.25">
      <c r="A32" s="769" t="s">
        <v>129</v>
      </c>
      <c r="B32" s="192" t="s">
        <v>130</v>
      </c>
      <c r="C32" s="335">
        <v>0.60899999999999999</v>
      </c>
      <c r="D32" s="226"/>
      <c r="E32" s="227"/>
      <c r="F32" s="498"/>
      <c r="G32" s="482"/>
      <c r="H32" s="483"/>
      <c r="I32" s="220"/>
      <c r="J32" s="226"/>
      <c r="K32" s="227"/>
      <c r="L32" s="479"/>
      <c r="M32" s="605"/>
      <c r="N32" s="606"/>
      <c r="O32" s="584">
        <v>0.60899999999999999</v>
      </c>
      <c r="P32" s="585"/>
      <c r="Q32" s="586"/>
    </row>
    <row r="33" spans="1:17" s="191" customFormat="1" ht="24" customHeight="1" x14ac:dyDescent="0.25">
      <c r="A33" s="767"/>
      <c r="B33" s="192" t="s">
        <v>131</v>
      </c>
      <c r="C33" s="335">
        <v>0.11700000000000001</v>
      </c>
      <c r="D33" s="226"/>
      <c r="E33" s="227"/>
      <c r="F33" s="498"/>
      <c r="G33" s="482"/>
      <c r="H33" s="483"/>
      <c r="I33" s="220"/>
      <c r="J33" s="226"/>
      <c r="K33" s="227"/>
      <c r="L33" s="479"/>
      <c r="M33" s="605"/>
      <c r="N33" s="606"/>
      <c r="O33" s="584">
        <v>0.11700000000000001</v>
      </c>
      <c r="P33" s="585"/>
      <c r="Q33" s="586"/>
    </row>
    <row r="34" spans="1:17" s="191" customFormat="1" ht="24" customHeight="1" x14ac:dyDescent="0.25">
      <c r="A34" s="770" t="s">
        <v>63</v>
      </c>
      <c r="B34" s="192" t="s">
        <v>132</v>
      </c>
      <c r="C34" s="335">
        <v>3.4000000000000002E-2</v>
      </c>
      <c r="D34" s="226"/>
      <c r="E34" s="227"/>
      <c r="F34" s="498"/>
      <c r="G34" s="482"/>
      <c r="H34" s="483"/>
      <c r="I34" s="220"/>
      <c r="J34" s="226"/>
      <c r="K34" s="227"/>
      <c r="L34" s="479"/>
      <c r="M34" s="605"/>
      <c r="N34" s="606"/>
      <c r="O34" s="584">
        <v>3.4000000000000002E-2</v>
      </c>
      <c r="P34" s="585"/>
      <c r="Q34" s="586"/>
    </row>
    <row r="35" spans="1:17" s="191" customFormat="1" ht="24" customHeight="1" x14ac:dyDescent="0.25">
      <c r="A35" s="771"/>
      <c r="B35" s="192" t="s">
        <v>133</v>
      </c>
      <c r="C35" s="335">
        <v>0.11600000000000001</v>
      </c>
      <c r="D35" s="226"/>
      <c r="E35" s="227"/>
      <c r="F35" s="498"/>
      <c r="G35" s="482"/>
      <c r="H35" s="483"/>
      <c r="I35" s="220"/>
      <c r="J35" s="226"/>
      <c r="K35" s="227"/>
      <c r="L35" s="479"/>
      <c r="M35" s="605"/>
      <c r="N35" s="606"/>
      <c r="O35" s="584">
        <v>0.11600000000000001</v>
      </c>
      <c r="P35" s="585"/>
      <c r="Q35" s="586"/>
    </row>
    <row r="36" spans="1:17" s="191" customFormat="1" ht="24" customHeight="1" x14ac:dyDescent="0.25">
      <c r="A36" s="771"/>
      <c r="B36" s="192" t="s">
        <v>134</v>
      </c>
      <c r="C36" s="336">
        <v>0.151</v>
      </c>
      <c r="D36" s="226"/>
      <c r="E36" s="227"/>
      <c r="F36" s="498"/>
      <c r="G36" s="482"/>
      <c r="H36" s="483"/>
      <c r="I36" s="220"/>
      <c r="J36" s="226"/>
      <c r="K36" s="227"/>
      <c r="L36" s="479"/>
      <c r="M36" s="605"/>
      <c r="N36" s="606"/>
      <c r="O36" s="584">
        <v>0.151</v>
      </c>
      <c r="P36" s="585"/>
      <c r="Q36" s="586"/>
    </row>
    <row r="37" spans="1:17" s="191" customFormat="1" ht="24" customHeight="1" x14ac:dyDescent="0.25">
      <c r="A37" s="772"/>
      <c r="B37" s="192" t="s">
        <v>135</v>
      </c>
      <c r="C37" s="337">
        <v>0.17799999999999999</v>
      </c>
      <c r="D37" s="223">
        <v>15.891</v>
      </c>
      <c r="E37" s="230">
        <v>6.7649999999999997</v>
      </c>
      <c r="F37" s="498"/>
      <c r="G37" s="228"/>
      <c r="H37" s="229"/>
      <c r="I37" s="220"/>
      <c r="J37" s="223"/>
      <c r="K37" s="230"/>
      <c r="L37" s="479"/>
      <c r="M37" s="228"/>
      <c r="N37" s="645"/>
      <c r="O37" s="641">
        <v>0.17799999999999999</v>
      </c>
      <c r="P37" s="589">
        <v>15.891</v>
      </c>
      <c r="Q37" s="590">
        <v>6.7649999999999997</v>
      </c>
    </row>
    <row r="38" spans="1:17" s="191" customFormat="1" ht="26.25" customHeight="1" x14ac:dyDescent="0.25">
      <c r="A38" s="570" t="s">
        <v>136</v>
      </c>
      <c r="B38" s="231" t="s">
        <v>137</v>
      </c>
      <c r="C38" s="220">
        <v>2E-3</v>
      </c>
      <c r="D38" s="223">
        <v>0.30299999999999999</v>
      </c>
      <c r="E38" s="233"/>
      <c r="F38" s="498"/>
      <c r="G38" s="228"/>
      <c r="H38" s="232"/>
      <c r="I38" s="220"/>
      <c r="J38" s="223"/>
      <c r="K38" s="233"/>
      <c r="L38" s="479"/>
      <c r="M38" s="228"/>
      <c r="N38" s="646"/>
      <c r="O38" s="641">
        <v>2E-3</v>
      </c>
      <c r="P38" s="589">
        <v>0.30299999999999999</v>
      </c>
      <c r="Q38" s="591"/>
    </row>
    <row r="39" spans="1:17" s="191" customFormat="1" ht="24" customHeight="1" thickBot="1" x14ac:dyDescent="0.3">
      <c r="A39" s="569" t="s">
        <v>69</v>
      </c>
      <c r="B39" s="234" t="s">
        <v>138</v>
      </c>
      <c r="C39" s="338">
        <v>0</v>
      </c>
      <c r="D39" s="237"/>
      <c r="E39" s="238"/>
      <c r="F39" s="499"/>
      <c r="G39" s="235"/>
      <c r="H39" s="236"/>
      <c r="I39" s="220"/>
      <c r="J39" s="237"/>
      <c r="K39" s="238"/>
      <c r="L39" s="479"/>
      <c r="M39" s="235"/>
      <c r="N39" s="647"/>
      <c r="O39" s="584">
        <v>0</v>
      </c>
      <c r="P39" s="594"/>
      <c r="Q39" s="595"/>
    </row>
    <row r="40" spans="1:17" s="191" customFormat="1" ht="20.100000000000001" customHeight="1" thickBot="1" x14ac:dyDescent="0.3">
      <c r="A40" s="723" t="s">
        <v>219</v>
      </c>
      <c r="B40" s="846"/>
      <c r="C40" s="208">
        <v>2.4949999999999997</v>
      </c>
      <c r="D40" s="209">
        <v>16.193999999999999</v>
      </c>
      <c r="E40" s="210">
        <v>6.7649999999999997</v>
      </c>
      <c r="F40" s="208">
        <v>0</v>
      </c>
      <c r="G40" s="209">
        <v>0</v>
      </c>
      <c r="H40" s="210">
        <v>0</v>
      </c>
      <c r="I40" s="208">
        <v>0</v>
      </c>
      <c r="J40" s="209">
        <v>0</v>
      </c>
      <c r="K40" s="210">
        <v>0</v>
      </c>
      <c r="L40" s="538">
        <v>0</v>
      </c>
      <c r="M40" s="613">
        <v>0</v>
      </c>
      <c r="N40" s="539">
        <v>0</v>
      </c>
      <c r="O40" s="598">
        <v>2.4949999999999997</v>
      </c>
      <c r="P40" s="209">
        <v>16.193999999999999</v>
      </c>
      <c r="Q40" s="615">
        <v>6.7649999999999997</v>
      </c>
    </row>
    <row r="41" spans="1:17" s="244" customFormat="1" ht="15" customHeight="1" x14ac:dyDescent="0.25">
      <c r="A41" s="245"/>
      <c r="B41" s="245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</row>
    <row r="42" spans="1:17" s="244" customFormat="1" ht="15" customHeight="1" x14ac:dyDescent="0.25">
      <c r="A42" s="339"/>
      <c r="B42" s="245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789" t="s">
        <v>343</v>
      </c>
      <c r="O42" s="789"/>
      <c r="P42" s="789"/>
      <c r="Q42" s="789"/>
    </row>
    <row r="43" spans="1:17" s="244" customFormat="1" ht="15" customHeight="1" x14ac:dyDescent="0.25">
      <c r="A43" s="247"/>
      <c r="B43" s="241"/>
      <c r="C43" s="248"/>
      <c r="D43" s="248"/>
      <c r="E43" s="248"/>
      <c r="F43" s="248"/>
      <c r="G43" s="248"/>
      <c r="H43" s="249"/>
      <c r="I43" s="249"/>
      <c r="J43" s="249"/>
      <c r="K43" s="249"/>
      <c r="L43" s="249"/>
      <c r="M43" s="249"/>
      <c r="N43" s="249"/>
      <c r="O43" s="249"/>
      <c r="P43" s="249"/>
      <c r="Q43" s="249"/>
    </row>
    <row r="44" spans="1:17" ht="20.25" customHeight="1" x14ac:dyDescent="0.25">
      <c r="A44" s="727" t="s">
        <v>356</v>
      </c>
      <c r="B44" s="727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</row>
    <row r="45" spans="1:17" ht="20.25" customHeight="1" x14ac:dyDescent="0.4">
      <c r="A45" s="759" t="s">
        <v>222</v>
      </c>
      <c r="B45" s="759"/>
      <c r="C45" s="759"/>
      <c r="D45" s="759"/>
      <c r="E45" s="759"/>
      <c r="F45" s="759"/>
      <c r="G45" s="759"/>
      <c r="H45" s="759"/>
      <c r="I45" s="759"/>
      <c r="J45" s="759"/>
      <c r="K45" s="759"/>
      <c r="L45" s="759"/>
      <c r="M45" s="759"/>
      <c r="N45" s="759"/>
      <c r="O45" s="759"/>
      <c r="P45" s="759"/>
      <c r="Q45" s="759"/>
    </row>
    <row r="46" spans="1:17" s="191" customFormat="1" ht="16.5" customHeight="1" thickBot="1" x14ac:dyDescent="0.3">
      <c r="A46" s="628"/>
      <c r="B46" s="213"/>
      <c r="C46" s="213"/>
      <c r="D46" s="213"/>
      <c r="E46" s="213"/>
      <c r="O46" s="340"/>
    </row>
    <row r="47" spans="1:17" s="191" customFormat="1" ht="56.25" customHeight="1" thickBot="1" x14ac:dyDescent="0.3">
      <c r="E47" s="762" t="s">
        <v>223</v>
      </c>
      <c r="F47" s="844"/>
      <c r="G47" s="362" t="s">
        <v>224</v>
      </c>
      <c r="H47" s="362" t="s">
        <v>225</v>
      </c>
      <c r="I47" s="362" t="s">
        <v>226</v>
      </c>
      <c r="J47" s="362" t="s">
        <v>227</v>
      </c>
      <c r="K47" s="341" t="s">
        <v>228</v>
      </c>
      <c r="O47" s="254"/>
      <c r="P47" s="254"/>
      <c r="Q47" s="213"/>
    </row>
    <row r="48" spans="1:17" s="191" customFormat="1" ht="27.9" customHeight="1" x14ac:dyDescent="0.25">
      <c r="E48" s="744" t="s">
        <v>229</v>
      </c>
      <c r="F48" s="761"/>
      <c r="G48" s="342">
        <v>3.0707039999999997</v>
      </c>
      <c r="H48" s="342">
        <v>80.657399999999996</v>
      </c>
      <c r="I48" s="342">
        <v>247.67500080959996</v>
      </c>
      <c r="J48" s="342">
        <v>604.45010000000002</v>
      </c>
      <c r="K48" s="343">
        <v>149.70717900686279</v>
      </c>
      <c r="O48" s="257"/>
      <c r="P48" s="257"/>
      <c r="Q48" s="213"/>
    </row>
    <row r="49" spans="1:31" s="191" customFormat="1" ht="27.9" customHeight="1" x14ac:dyDescent="0.25">
      <c r="E49" s="738" t="s">
        <v>230</v>
      </c>
      <c r="F49" s="739"/>
      <c r="G49" s="258"/>
      <c r="H49" s="258"/>
      <c r="I49" s="258"/>
      <c r="J49" s="258"/>
      <c r="K49" s="289"/>
      <c r="O49" s="257"/>
      <c r="P49" s="257"/>
      <c r="Q49" s="213"/>
    </row>
    <row r="50" spans="1:31" s="191" customFormat="1" ht="27.9" customHeight="1" x14ac:dyDescent="0.25">
      <c r="E50" s="738" t="s">
        <v>231</v>
      </c>
      <c r="F50" s="739"/>
      <c r="G50" s="545"/>
      <c r="H50" s="545"/>
      <c r="I50" s="545"/>
      <c r="J50" s="545"/>
      <c r="K50" s="546"/>
      <c r="O50" s="259"/>
      <c r="P50" s="259"/>
      <c r="Q50" s="213"/>
    </row>
    <row r="51" spans="1:31" s="191" customFormat="1" ht="27.9" customHeight="1" thickBot="1" x14ac:dyDescent="0.3">
      <c r="E51" s="729" t="s">
        <v>232</v>
      </c>
      <c r="F51" s="747"/>
      <c r="G51" s="648"/>
      <c r="H51" s="648"/>
      <c r="I51" s="648"/>
      <c r="J51" s="648"/>
      <c r="K51" s="649"/>
      <c r="O51" s="260"/>
      <c r="P51" s="260"/>
      <c r="Q51" s="213"/>
    </row>
    <row r="52" spans="1:31" s="191" customFormat="1" ht="27.9" customHeight="1" thickBot="1" x14ac:dyDescent="0.3">
      <c r="E52" s="742" t="s">
        <v>219</v>
      </c>
      <c r="F52" s="843"/>
      <c r="G52" s="425">
        <v>3.0707039999999997</v>
      </c>
      <c r="H52" s="629">
        <v>0</v>
      </c>
      <c r="I52" s="425">
        <v>247.67500080959996</v>
      </c>
      <c r="J52" s="629">
        <v>0</v>
      </c>
      <c r="K52" s="271">
        <v>149.70717900686279</v>
      </c>
      <c r="O52" s="262"/>
      <c r="P52" s="262"/>
      <c r="Q52" s="213"/>
    </row>
    <row r="53" spans="1:31" s="191" customFormat="1" ht="27.9" customHeight="1" x14ac:dyDescent="0.25">
      <c r="A53" s="330"/>
      <c r="B53" s="273"/>
      <c r="C53" s="273"/>
      <c r="D53" s="273"/>
      <c r="E53" s="273"/>
      <c r="F53" s="273"/>
      <c r="H53" s="262"/>
      <c r="K53" s="262"/>
      <c r="O53" s="262"/>
      <c r="P53" s="262"/>
      <c r="Q53" s="213"/>
    </row>
    <row r="54" spans="1:31" s="191" customFormat="1" ht="31.5" customHeight="1" x14ac:dyDescent="0.25">
      <c r="A54" s="726" t="s">
        <v>233</v>
      </c>
      <c r="B54" s="726"/>
      <c r="C54" s="726"/>
      <c r="D54" s="726"/>
      <c r="E54" s="726"/>
      <c r="F54" s="726"/>
      <c r="G54" s="726"/>
      <c r="H54" s="726"/>
      <c r="I54" s="726"/>
      <c r="J54" s="726"/>
      <c r="K54" s="726"/>
      <c r="L54" s="726"/>
      <c r="M54" s="726"/>
      <c r="N54" s="726"/>
      <c r="O54" s="726"/>
      <c r="P54" s="726"/>
      <c r="Q54" s="726"/>
    </row>
    <row r="55" spans="1:31" s="191" customFormat="1" ht="31.5" customHeight="1" thickBot="1" x14ac:dyDescent="0.4">
      <c r="A55" s="722" t="s">
        <v>234</v>
      </c>
      <c r="B55" s="722"/>
      <c r="C55" s="722"/>
      <c r="D55" s="722"/>
      <c r="E55" s="722"/>
      <c r="F55" s="722"/>
      <c r="I55" s="722" t="s">
        <v>235</v>
      </c>
      <c r="J55" s="722"/>
      <c r="K55" s="722"/>
      <c r="L55" s="722"/>
      <c r="M55" s="722"/>
      <c r="N55" s="722"/>
      <c r="O55" s="722"/>
    </row>
    <row r="56" spans="1:31" s="191" customFormat="1" ht="54" customHeight="1" thickBot="1" x14ac:dyDescent="0.3">
      <c r="A56" s="344" t="s">
        <v>223</v>
      </c>
      <c r="B56" s="362" t="s">
        <v>236</v>
      </c>
      <c r="C56" s="362" t="s">
        <v>237</v>
      </c>
      <c r="D56" s="362" t="s">
        <v>238</v>
      </c>
      <c r="E56" s="362" t="s">
        <v>239</v>
      </c>
      <c r="F56" s="264" t="s">
        <v>240</v>
      </c>
      <c r="G56" s="213"/>
      <c r="H56" s="254"/>
      <c r="I56" s="733" t="s">
        <v>223</v>
      </c>
      <c r="J56" s="748"/>
      <c r="K56" s="251" t="s">
        <v>241</v>
      </c>
      <c r="L56" s="251" t="s">
        <v>237</v>
      </c>
      <c r="M56" s="251" t="s">
        <v>238</v>
      </c>
      <c r="N56" s="251" t="s">
        <v>239</v>
      </c>
      <c r="O56" s="264" t="s">
        <v>240</v>
      </c>
      <c r="P56" s="254"/>
      <c r="Q56" s="1"/>
      <c r="R56" s="1"/>
      <c r="S56" s="1"/>
      <c r="T56" s="1"/>
      <c r="U56" s="1"/>
      <c r="V56" s="1"/>
      <c r="W56" s="2"/>
      <c r="X56" s="1"/>
      <c r="Y56" s="1"/>
      <c r="Z56" s="1"/>
      <c r="AA56" s="1"/>
      <c r="AB56" s="1"/>
      <c r="AC56" s="1"/>
      <c r="AD56" s="1"/>
      <c r="AE56" s="1"/>
    </row>
    <row r="57" spans="1:31" s="191" customFormat="1" ht="27.9" customHeight="1" x14ac:dyDescent="0.25">
      <c r="A57" s="345" t="s">
        <v>242</v>
      </c>
      <c r="B57" s="266">
        <v>0.84263600000000005</v>
      </c>
      <c r="C57" s="266">
        <v>1616.934</v>
      </c>
      <c r="D57" s="266">
        <v>1.3624867980240001</v>
      </c>
      <c r="E57" s="266">
        <v>604.45010000000002</v>
      </c>
      <c r="F57" s="346">
        <v>2.2540930972201014</v>
      </c>
      <c r="G57" s="213"/>
      <c r="H57" s="257"/>
      <c r="I57" s="837" t="s">
        <v>229</v>
      </c>
      <c r="J57" s="838"/>
      <c r="K57" s="266">
        <v>3.113051</v>
      </c>
      <c r="L57" s="266">
        <v>1768.9849999999999</v>
      </c>
      <c r="M57" s="266">
        <v>5.5069405232350004</v>
      </c>
      <c r="N57" s="266">
        <v>604.45010000000002</v>
      </c>
      <c r="O57" s="346">
        <v>9.1106619441952272</v>
      </c>
      <c r="P57" s="257"/>
      <c r="Q57" s="1"/>
      <c r="R57" s="1"/>
      <c r="S57" s="1"/>
      <c r="T57" s="1"/>
      <c r="U57" s="1"/>
      <c r="V57" s="1"/>
      <c r="W57" s="2"/>
      <c r="X57" s="1"/>
      <c r="Y57" s="1"/>
      <c r="Z57" s="1"/>
      <c r="AA57" s="1"/>
      <c r="AB57" s="1"/>
      <c r="AC57" s="1"/>
      <c r="AD57" s="1"/>
      <c r="AE57" s="1"/>
    </row>
    <row r="58" spans="1:31" s="191" customFormat="1" ht="27.9" customHeight="1" x14ac:dyDescent="0.25">
      <c r="A58" s="288" t="s">
        <v>243</v>
      </c>
      <c r="B58" s="258"/>
      <c r="C58" s="258"/>
      <c r="D58" s="258"/>
      <c r="E58" s="258"/>
      <c r="F58" s="289"/>
      <c r="G58" s="213"/>
      <c r="H58" s="259"/>
      <c r="I58" s="839" t="s">
        <v>230</v>
      </c>
      <c r="J58" s="840"/>
      <c r="K58" s="258"/>
      <c r="L58" s="258"/>
      <c r="M58" s="258"/>
      <c r="N58" s="258"/>
      <c r="O58" s="289"/>
      <c r="P58" s="259"/>
      <c r="Q58" s="1"/>
      <c r="R58" s="1"/>
      <c r="S58" s="1"/>
      <c r="T58" s="1"/>
      <c r="U58" s="1"/>
      <c r="V58" s="1"/>
      <c r="W58" s="2"/>
      <c r="X58" s="1"/>
      <c r="Y58" s="1"/>
      <c r="Z58" s="1"/>
      <c r="AA58" s="1"/>
      <c r="AB58" s="1"/>
      <c r="AC58" s="1"/>
      <c r="AD58" s="1"/>
      <c r="AE58" s="1"/>
    </row>
    <row r="59" spans="1:31" s="191" customFormat="1" ht="32.25" customHeight="1" x14ac:dyDescent="0.25">
      <c r="A59" s="288" t="s">
        <v>244</v>
      </c>
      <c r="B59" s="258"/>
      <c r="C59" s="258"/>
      <c r="D59" s="258"/>
      <c r="E59" s="258"/>
      <c r="F59" s="289"/>
      <c r="G59" s="213"/>
      <c r="H59" s="259"/>
      <c r="I59" s="839" t="s">
        <v>231</v>
      </c>
      <c r="J59" s="840"/>
      <c r="K59" s="258"/>
      <c r="L59" s="258"/>
      <c r="M59" s="258"/>
      <c r="N59" s="258"/>
      <c r="O59" s="289"/>
      <c r="P59" s="259"/>
      <c r="Q59" s="1"/>
      <c r="R59" s="1"/>
      <c r="S59" s="1"/>
      <c r="T59" s="1"/>
      <c r="U59" s="1"/>
      <c r="V59" s="1"/>
      <c r="W59" s="2"/>
      <c r="X59" s="1"/>
      <c r="Y59" s="1"/>
      <c r="Z59" s="1"/>
      <c r="AA59" s="1"/>
      <c r="AB59" s="1"/>
      <c r="AC59" s="1"/>
      <c r="AD59" s="1"/>
      <c r="AE59" s="1"/>
    </row>
    <row r="60" spans="1:31" s="191" customFormat="1" ht="27.75" customHeight="1" thickBot="1" x14ac:dyDescent="0.3">
      <c r="A60" s="347" t="s">
        <v>245</v>
      </c>
      <c r="B60" s="620"/>
      <c r="C60" s="620"/>
      <c r="D60" s="620"/>
      <c r="E60" s="620"/>
      <c r="F60" s="650"/>
      <c r="G60" s="213"/>
      <c r="H60" s="260"/>
      <c r="I60" s="841" t="s">
        <v>232</v>
      </c>
      <c r="J60" s="842"/>
      <c r="K60" s="620"/>
      <c r="L60" s="620"/>
      <c r="M60" s="620"/>
      <c r="N60" s="620"/>
      <c r="O60" s="650"/>
      <c r="P60" s="260"/>
      <c r="Q60" s="1"/>
      <c r="R60" s="1"/>
      <c r="S60" s="1"/>
      <c r="T60" s="1"/>
      <c r="U60" s="1"/>
      <c r="V60" s="1"/>
      <c r="W60" s="2"/>
      <c r="X60" s="1"/>
      <c r="Y60" s="1"/>
      <c r="Z60" s="1"/>
      <c r="AA60" s="1"/>
      <c r="AB60" s="1"/>
      <c r="AC60" s="1"/>
      <c r="AD60" s="1"/>
      <c r="AE60" s="1"/>
    </row>
    <row r="61" spans="1:31" s="191" customFormat="1" ht="35.25" customHeight="1" thickBot="1" x14ac:dyDescent="0.3">
      <c r="A61" s="291" t="s">
        <v>219</v>
      </c>
      <c r="B61" s="425">
        <v>0.84263600000000005</v>
      </c>
      <c r="C61" s="629">
        <v>0</v>
      </c>
      <c r="D61" s="425">
        <v>1.3624867980240001</v>
      </c>
      <c r="E61" s="629">
        <v>0</v>
      </c>
      <c r="F61" s="271">
        <v>2.2540930972201014</v>
      </c>
      <c r="G61" s="272"/>
      <c r="H61" s="257"/>
      <c r="I61" s="733" t="s">
        <v>219</v>
      </c>
      <c r="J61" s="748"/>
      <c r="K61" s="261">
        <v>3.113051</v>
      </c>
      <c r="L61" s="630">
        <v>0</v>
      </c>
      <c r="M61" s="261">
        <v>5.5069405232350004</v>
      </c>
      <c r="N61" s="630">
        <v>0</v>
      </c>
      <c r="O61" s="271">
        <v>9.1106619441952272</v>
      </c>
      <c r="P61" s="257"/>
      <c r="Q61" s="1"/>
      <c r="R61" s="1"/>
      <c r="S61" s="1"/>
      <c r="T61" s="1"/>
      <c r="U61" s="1"/>
      <c r="V61" s="1"/>
      <c r="W61" s="2"/>
      <c r="X61" s="1"/>
      <c r="Y61" s="1"/>
      <c r="Z61" s="1"/>
      <c r="AA61" s="1"/>
      <c r="AB61" s="1"/>
      <c r="AC61" s="1"/>
      <c r="AD61" s="1"/>
      <c r="AE61" s="1"/>
    </row>
    <row r="62" spans="1:31" s="191" customFormat="1" ht="26.1" customHeight="1" thickBot="1" x14ac:dyDescent="0.4">
      <c r="A62" s="622"/>
      <c r="B62" s="622"/>
      <c r="C62" s="622"/>
      <c r="D62" s="622"/>
      <c r="E62" s="722" t="s">
        <v>246</v>
      </c>
      <c r="F62" s="722"/>
      <c r="G62" s="722"/>
      <c r="H62" s="722"/>
      <c r="I62" s="722"/>
      <c r="J62" s="722"/>
      <c r="K62" s="722"/>
      <c r="L62" s="273"/>
      <c r="M62" s="273"/>
      <c r="N62" s="273"/>
      <c r="O62" s="257"/>
      <c r="P62" s="257"/>
      <c r="Q62" s="1"/>
      <c r="R62" s="1"/>
      <c r="S62" s="1"/>
      <c r="T62" s="1"/>
      <c r="U62" s="1"/>
      <c r="V62" s="1"/>
      <c r="W62" s="2"/>
      <c r="X62" s="1"/>
      <c r="Y62" s="1"/>
      <c r="Z62" s="1"/>
      <c r="AA62" s="1"/>
      <c r="AB62" s="1"/>
      <c r="AC62" s="1"/>
      <c r="AD62" s="1"/>
      <c r="AE62" s="1"/>
    </row>
    <row r="63" spans="1:31" s="191" customFormat="1" ht="47.25" customHeight="1" thickBot="1" x14ac:dyDescent="0.3">
      <c r="E63" s="834" t="s">
        <v>223</v>
      </c>
      <c r="F63" s="835"/>
      <c r="G63" s="251" t="s">
        <v>241</v>
      </c>
      <c r="H63" s="251" t="s">
        <v>247</v>
      </c>
      <c r="I63" s="251" t="s">
        <v>238</v>
      </c>
      <c r="J63" s="251" t="s">
        <v>239</v>
      </c>
      <c r="K63" s="264" t="s">
        <v>240</v>
      </c>
      <c r="L63" s="257"/>
      <c r="M63" s="1"/>
      <c r="N63" s="257"/>
      <c r="O63" s="1"/>
      <c r="P63" s="257"/>
      <c r="Q63" s="1"/>
      <c r="R63" s="1"/>
      <c r="S63" s="1"/>
      <c r="T63" s="1"/>
      <c r="U63" s="1"/>
      <c r="V63" s="1"/>
      <c r="W63" s="2"/>
      <c r="X63" s="1"/>
      <c r="Y63" s="1"/>
      <c r="Z63" s="1"/>
      <c r="AA63" s="1"/>
      <c r="AB63" s="1"/>
      <c r="AC63" s="1"/>
      <c r="AD63" s="1"/>
      <c r="AE63" s="1"/>
    </row>
    <row r="64" spans="1:31" s="191" customFormat="1" ht="30" customHeight="1" x14ac:dyDescent="0.25">
      <c r="E64" s="738" t="s">
        <v>229</v>
      </c>
      <c r="F64" s="739"/>
      <c r="G64" s="274">
        <v>4.9437530000000001</v>
      </c>
      <c r="H64" s="274">
        <v>8.9305000000000003</v>
      </c>
      <c r="I64" s="274">
        <v>26.686584443359543</v>
      </c>
      <c r="J64" s="274">
        <v>604.45010000000002</v>
      </c>
      <c r="K64" s="311">
        <v>44.150186166499999</v>
      </c>
      <c r="L64" s="257"/>
      <c r="M64" s="1"/>
      <c r="N64" s="257"/>
      <c r="O64" s="1"/>
      <c r="P64" s="257"/>
      <c r="Q64" s="1"/>
      <c r="R64" s="1"/>
      <c r="S64" s="1"/>
      <c r="T64" s="1"/>
      <c r="U64" s="1"/>
      <c r="V64" s="1"/>
      <c r="W64" s="2"/>
      <c r="X64" s="1"/>
      <c r="Y64" s="1"/>
      <c r="Z64" s="1"/>
      <c r="AA64" s="1"/>
      <c r="AB64" s="1"/>
      <c r="AC64" s="1"/>
      <c r="AD64" s="1"/>
      <c r="AE64" s="1"/>
    </row>
    <row r="65" spans="1:31" s="191" customFormat="1" ht="26.1" customHeight="1" x14ac:dyDescent="0.25">
      <c r="E65" s="738" t="s">
        <v>230</v>
      </c>
      <c r="F65" s="739"/>
      <c r="G65" s="258"/>
      <c r="H65" s="258"/>
      <c r="I65" s="258"/>
      <c r="J65" s="258"/>
      <c r="K65" s="289"/>
      <c r="L65" s="257"/>
      <c r="M65" s="1"/>
      <c r="N65" s="257"/>
      <c r="O65" s="1"/>
      <c r="P65" s="257"/>
      <c r="Q65" s="1"/>
      <c r="R65" s="1"/>
      <c r="S65" s="1"/>
      <c r="T65" s="1"/>
      <c r="U65" s="1"/>
      <c r="V65" s="1"/>
      <c r="W65" s="2"/>
      <c r="X65" s="1"/>
      <c r="Y65" s="1"/>
      <c r="Z65" s="1"/>
      <c r="AA65" s="1"/>
      <c r="AB65" s="1"/>
      <c r="AC65" s="1"/>
      <c r="AD65" s="1"/>
      <c r="AE65" s="1"/>
    </row>
    <row r="66" spans="1:31" s="191" customFormat="1" ht="26.1" customHeight="1" x14ac:dyDescent="0.25">
      <c r="E66" s="738" t="s">
        <v>231</v>
      </c>
      <c r="F66" s="739"/>
      <c r="G66" s="258"/>
      <c r="H66" s="258"/>
      <c r="I66" s="258"/>
      <c r="J66" s="258"/>
      <c r="K66" s="289"/>
      <c r="L66" s="257"/>
      <c r="M66" s="1"/>
      <c r="N66" s="257"/>
      <c r="O66" s="1"/>
      <c r="P66" s="257"/>
      <c r="Q66" s="1"/>
      <c r="R66" s="1"/>
      <c r="S66" s="1"/>
      <c r="T66" s="1"/>
      <c r="U66" s="1"/>
      <c r="V66" s="1"/>
      <c r="W66" s="2"/>
      <c r="X66" s="1"/>
      <c r="Y66" s="1"/>
      <c r="Z66" s="1"/>
      <c r="AA66" s="1"/>
      <c r="AB66" s="1"/>
      <c r="AC66" s="1"/>
      <c r="AD66" s="1"/>
      <c r="AE66" s="1"/>
    </row>
    <row r="67" spans="1:31" s="191" customFormat="1" ht="26.1" customHeight="1" thickBot="1" x14ac:dyDescent="0.3">
      <c r="E67" s="729" t="s">
        <v>232</v>
      </c>
      <c r="F67" s="747"/>
      <c r="G67" s="620"/>
      <c r="H67" s="620"/>
      <c r="I67" s="620"/>
      <c r="J67" s="620"/>
      <c r="K67" s="650"/>
      <c r="L67" s="257"/>
      <c r="M67" s="276" t="s">
        <v>165</v>
      </c>
      <c r="N67" s="257"/>
      <c r="O67" s="1"/>
      <c r="P67" s="257"/>
      <c r="Q67" s="1"/>
      <c r="R67" s="1"/>
      <c r="S67" s="1"/>
      <c r="T67" s="1"/>
      <c r="U67" s="1"/>
      <c r="V67" s="1"/>
      <c r="W67" s="2"/>
      <c r="X67" s="1"/>
      <c r="Y67" s="1"/>
      <c r="Z67" s="1"/>
      <c r="AA67" s="1"/>
      <c r="AB67" s="1"/>
      <c r="AC67" s="1"/>
      <c r="AD67" s="1"/>
      <c r="AE67" s="1"/>
    </row>
    <row r="68" spans="1:31" s="191" customFormat="1" ht="26.1" customHeight="1" thickBot="1" x14ac:dyDescent="0.3">
      <c r="E68" s="723" t="s">
        <v>219</v>
      </c>
      <c r="F68" s="724"/>
      <c r="G68" s="261">
        <v>4.9437530000000001</v>
      </c>
      <c r="H68" s="630">
        <v>0</v>
      </c>
      <c r="I68" s="261">
        <v>26.686584443359543</v>
      </c>
      <c r="J68" s="630">
        <v>0</v>
      </c>
      <c r="K68" s="277">
        <v>44.150186166499999</v>
      </c>
      <c r="L68" s="257"/>
      <c r="M68" s="1"/>
      <c r="N68" s="257"/>
      <c r="O68" s="1"/>
      <c r="P68" s="257"/>
      <c r="Q68" s="1"/>
      <c r="R68" s="1"/>
      <c r="S68" s="1"/>
      <c r="T68" s="1"/>
      <c r="U68" s="1"/>
      <c r="V68" s="1"/>
      <c r="W68" s="2"/>
      <c r="X68" s="1"/>
      <c r="Y68" s="1"/>
      <c r="Z68" s="1"/>
      <c r="AA68" s="1"/>
      <c r="AB68" s="1"/>
      <c r="AC68" s="1"/>
      <c r="AD68" s="1"/>
      <c r="AE68" s="1"/>
    </row>
    <row r="69" spans="1:31" s="191" customFormat="1" ht="18.75" customHeight="1" x14ac:dyDescent="0.25">
      <c r="E69" s="651"/>
      <c r="F69" s="651"/>
      <c r="G69" s="273"/>
      <c r="H69" s="273"/>
      <c r="I69" s="273"/>
      <c r="J69" s="273"/>
      <c r="K69" s="273"/>
      <c r="L69" s="273"/>
      <c r="M69" s="273"/>
      <c r="N69" s="273"/>
      <c r="O69" s="257"/>
      <c r="P69" s="257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  <c r="AB69" s="1"/>
      <c r="AC69" s="1"/>
      <c r="AD69" s="1"/>
      <c r="AE69" s="1"/>
    </row>
    <row r="70" spans="1:31" s="191" customFormat="1" ht="26.1" customHeight="1" x14ac:dyDescent="0.25">
      <c r="A70" s="726" t="s">
        <v>248</v>
      </c>
      <c r="B70" s="726"/>
      <c r="C70" s="726"/>
      <c r="D70" s="726"/>
      <c r="E70" s="726"/>
      <c r="F70" s="726"/>
      <c r="G70" s="726"/>
      <c r="H70" s="726"/>
      <c r="I70" s="726"/>
      <c r="J70" s="726"/>
      <c r="K70" s="726"/>
      <c r="L70" s="726"/>
      <c r="M70" s="726"/>
      <c r="N70" s="726"/>
      <c r="O70" s="726"/>
      <c r="P70" s="726"/>
      <c r="Q70" s="726"/>
      <c r="R70" s="1"/>
      <c r="S70" s="1"/>
      <c r="T70" s="1"/>
      <c r="U70" s="1"/>
      <c r="V70" s="1"/>
      <c r="W70" s="2"/>
      <c r="X70" s="1"/>
      <c r="Y70" s="1"/>
      <c r="Z70" s="1"/>
      <c r="AA70" s="1"/>
      <c r="AB70" s="1"/>
      <c r="AC70" s="1"/>
      <c r="AD70" s="1"/>
      <c r="AE70" s="1"/>
    </row>
    <row r="71" spans="1:31" s="191" customFormat="1" ht="26.1" customHeight="1" thickBot="1" x14ac:dyDescent="0.4">
      <c r="A71" s="722" t="s">
        <v>249</v>
      </c>
      <c r="B71" s="722"/>
      <c r="C71" s="722"/>
      <c r="D71" s="722"/>
      <c r="E71" s="722"/>
      <c r="F71" s="722"/>
      <c r="G71" s="622"/>
      <c r="I71" s="722" t="s">
        <v>250</v>
      </c>
      <c r="J71" s="722"/>
      <c r="K71" s="722"/>
      <c r="L71" s="722"/>
      <c r="M71" s="722"/>
      <c r="N71" s="722"/>
      <c r="O71" s="722"/>
      <c r="P71" s="257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  <c r="AB71" s="1"/>
      <c r="AC71" s="1"/>
      <c r="AD71" s="1"/>
      <c r="AE71" s="1"/>
    </row>
    <row r="72" spans="1:31" s="191" customFormat="1" ht="43.5" customHeight="1" thickBot="1" x14ac:dyDescent="0.3">
      <c r="A72" s="348" t="s">
        <v>223</v>
      </c>
      <c r="B72" s="251" t="s">
        <v>251</v>
      </c>
      <c r="C72" s="251" t="s">
        <v>252</v>
      </c>
      <c r="D72" s="251" t="s">
        <v>238</v>
      </c>
      <c r="E72" s="251" t="s">
        <v>239</v>
      </c>
      <c r="F72" s="264" t="s">
        <v>240</v>
      </c>
      <c r="G72" s="543"/>
      <c r="I72" s="834" t="s">
        <v>223</v>
      </c>
      <c r="J72" s="835"/>
      <c r="K72" s="251" t="s">
        <v>251</v>
      </c>
      <c r="L72" s="251" t="s">
        <v>252</v>
      </c>
      <c r="M72" s="251" t="s">
        <v>238</v>
      </c>
      <c r="N72" s="251" t="s">
        <v>239</v>
      </c>
      <c r="O72" s="264" t="s">
        <v>240</v>
      </c>
      <c r="P72" s="257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  <c r="AB72" s="1"/>
      <c r="AC72" s="1"/>
      <c r="AD72" s="1"/>
      <c r="AE72" s="1"/>
    </row>
    <row r="73" spans="1:31" s="191" customFormat="1" ht="26.1" customHeight="1" x14ac:dyDescent="0.25">
      <c r="A73" s="288" t="s">
        <v>242</v>
      </c>
      <c r="B73" s="258">
        <v>2.6698010000000001</v>
      </c>
      <c r="C73" s="258">
        <v>281780.71000000002</v>
      </c>
      <c r="D73" s="258">
        <v>0.75229842133871017</v>
      </c>
      <c r="E73" s="258">
        <v>604.45010000000002</v>
      </c>
      <c r="F73" s="289">
        <v>1.2445997135887812</v>
      </c>
      <c r="G73" s="543"/>
      <c r="I73" s="738" t="s">
        <v>229</v>
      </c>
      <c r="J73" s="739"/>
      <c r="K73" s="274">
        <v>8.9454630000000002</v>
      </c>
      <c r="L73" s="274">
        <v>383371.85</v>
      </c>
      <c r="M73" s="274">
        <v>3.4294386994165498</v>
      </c>
      <c r="N73" s="274">
        <v>604.45010000000002</v>
      </c>
      <c r="O73" s="311">
        <v>5.6736506444726365</v>
      </c>
      <c r="P73" s="257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  <c r="AB73" s="1"/>
      <c r="AC73" s="1"/>
      <c r="AD73" s="1"/>
      <c r="AE73" s="1"/>
    </row>
    <row r="74" spans="1:31" s="191" customFormat="1" ht="26.1" customHeight="1" x14ac:dyDescent="0.25">
      <c r="A74" s="288" t="s">
        <v>243</v>
      </c>
      <c r="B74" s="258"/>
      <c r="C74" s="258"/>
      <c r="D74" s="258"/>
      <c r="E74" s="258"/>
      <c r="F74" s="289"/>
      <c r="G74" s="543"/>
      <c r="I74" s="738" t="s">
        <v>230</v>
      </c>
      <c r="J74" s="739"/>
      <c r="K74" s="258"/>
      <c r="L74" s="258"/>
      <c r="M74" s="258"/>
      <c r="N74" s="258"/>
      <c r="O74" s="289"/>
      <c r="P74" s="257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  <c r="AB74" s="1"/>
      <c r="AC74" s="1"/>
      <c r="AD74" s="1"/>
      <c r="AE74" s="1"/>
    </row>
    <row r="75" spans="1:31" s="191" customFormat="1" ht="26.1" customHeight="1" x14ac:dyDescent="0.25">
      <c r="A75" s="288" t="s">
        <v>244</v>
      </c>
      <c r="B75" s="258"/>
      <c r="C75" s="258"/>
      <c r="D75" s="258"/>
      <c r="E75" s="258"/>
      <c r="F75" s="289"/>
      <c r="G75" s="543"/>
      <c r="I75" s="738" t="s">
        <v>231</v>
      </c>
      <c r="J75" s="739"/>
      <c r="K75" s="258"/>
      <c r="L75" s="258"/>
      <c r="M75" s="258"/>
      <c r="N75" s="258"/>
      <c r="O75" s="289"/>
      <c r="P75" s="257"/>
      <c r="Q75" s="1"/>
      <c r="R75" s="1"/>
      <c r="S75" s="1"/>
      <c r="T75" s="1"/>
      <c r="U75" s="1"/>
      <c r="V75" s="1"/>
      <c r="W75" s="2"/>
      <c r="X75" s="1"/>
      <c r="Y75" s="1"/>
      <c r="Z75" s="1"/>
      <c r="AA75" s="1"/>
      <c r="AB75" s="1"/>
      <c r="AC75" s="1"/>
      <c r="AD75" s="1"/>
      <c r="AE75" s="1"/>
    </row>
    <row r="76" spans="1:31" s="191" customFormat="1" ht="26.1" customHeight="1" thickBot="1" x14ac:dyDescent="0.3">
      <c r="A76" s="347" t="s">
        <v>245</v>
      </c>
      <c r="B76" s="620"/>
      <c r="C76" s="620"/>
      <c r="D76" s="620"/>
      <c r="E76" s="620"/>
      <c r="F76" s="650"/>
      <c r="G76" s="543"/>
      <c r="I76" s="729" t="s">
        <v>232</v>
      </c>
      <c r="J76" s="747"/>
      <c r="K76" s="258"/>
      <c r="L76" s="258"/>
      <c r="M76" s="258"/>
      <c r="N76" s="258"/>
      <c r="O76" s="289"/>
      <c r="P76" s="257"/>
      <c r="Q76" s="1"/>
      <c r="R76" s="1"/>
      <c r="S76" s="1"/>
      <c r="T76" s="1"/>
      <c r="U76" s="1"/>
      <c r="V76" s="1"/>
      <c r="W76" s="2"/>
      <c r="X76" s="1"/>
      <c r="Y76" s="1"/>
      <c r="Z76" s="1"/>
      <c r="AA76" s="1"/>
      <c r="AB76" s="1"/>
      <c r="AC76" s="1"/>
      <c r="AD76" s="1"/>
      <c r="AE76" s="1"/>
    </row>
    <row r="77" spans="1:31" s="191" customFormat="1" ht="32.25" customHeight="1" thickBot="1" x14ac:dyDescent="0.3">
      <c r="A77" s="291" t="s">
        <v>219</v>
      </c>
      <c r="B77" s="261">
        <v>2.6698010000000001</v>
      </c>
      <c r="C77" s="630">
        <v>0</v>
      </c>
      <c r="D77" s="261">
        <v>0.75229842133871017</v>
      </c>
      <c r="E77" s="630">
        <v>0</v>
      </c>
      <c r="F77" s="277">
        <v>1.2445997135887812</v>
      </c>
      <c r="G77" s="543"/>
      <c r="I77" s="723" t="s">
        <v>219</v>
      </c>
      <c r="J77" s="724"/>
      <c r="K77" s="261">
        <v>8.9454630000000002</v>
      </c>
      <c r="L77" s="630">
        <v>0</v>
      </c>
      <c r="M77" s="261">
        <v>3.4294386994165498</v>
      </c>
      <c r="N77" s="630">
        <v>0</v>
      </c>
      <c r="O77" s="277">
        <v>5.6736506444726365</v>
      </c>
      <c r="P77" s="257"/>
      <c r="Q77" s="1"/>
      <c r="R77" s="1"/>
      <c r="S77" s="1"/>
      <c r="T77" s="1"/>
      <c r="U77" s="1"/>
      <c r="V77" s="1"/>
      <c r="W77" s="2"/>
      <c r="X77" s="1"/>
      <c r="Y77" s="1"/>
      <c r="Z77" s="1"/>
      <c r="AA77" s="1"/>
      <c r="AB77" s="1"/>
      <c r="AC77" s="1"/>
      <c r="AD77" s="1"/>
      <c r="AE77" s="1"/>
    </row>
    <row r="78" spans="1:31" s="191" customFormat="1" ht="26.1" customHeight="1" x14ac:dyDescent="0.35">
      <c r="A78" s="330"/>
      <c r="B78" s="273"/>
      <c r="C78" s="273"/>
      <c r="D78" s="273"/>
      <c r="E78" s="273"/>
      <c r="F78" s="273"/>
      <c r="G78" s="622"/>
      <c r="H78" s="622"/>
      <c r="I78" s="525"/>
      <c r="J78" s="525"/>
      <c r="K78" s="525"/>
      <c r="L78" s="273"/>
      <c r="M78" s="273"/>
      <c r="N78" s="273"/>
      <c r="O78" s="257"/>
      <c r="P78" s="257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  <c r="AB78" s="1"/>
      <c r="AC78" s="1"/>
      <c r="AD78" s="1"/>
      <c r="AE78" s="1"/>
    </row>
    <row r="79" spans="1:31" s="191" customFormat="1" ht="26.1" customHeight="1" x14ac:dyDescent="0.35">
      <c r="A79" s="330"/>
      <c r="B79" s="273"/>
      <c r="C79" s="273"/>
      <c r="D79" s="273"/>
      <c r="E79" s="273"/>
      <c r="F79" s="273"/>
      <c r="G79" s="622"/>
      <c r="H79" s="622"/>
      <c r="I79" s="525"/>
      <c r="J79" s="525"/>
      <c r="K79" s="525"/>
      <c r="L79" s="273"/>
      <c r="M79" s="273"/>
      <c r="N79" s="789" t="s">
        <v>343</v>
      </c>
      <c r="O79" s="789"/>
      <c r="P79" s="789"/>
      <c r="Q79" s="789"/>
      <c r="R79" s="1"/>
      <c r="S79" s="1"/>
      <c r="T79" s="1"/>
      <c r="U79" s="1"/>
      <c r="V79" s="1"/>
      <c r="W79" s="2"/>
      <c r="X79" s="1"/>
      <c r="Y79" s="1"/>
      <c r="Z79" s="1"/>
      <c r="AA79" s="1"/>
      <c r="AB79" s="1"/>
      <c r="AC79" s="1"/>
      <c r="AD79" s="1"/>
      <c r="AE79" s="1"/>
    </row>
    <row r="80" spans="1:31" s="191" customFormat="1" ht="26.1" customHeight="1" x14ac:dyDescent="0.25">
      <c r="A80" s="514"/>
      <c r="B80" s="726" t="s">
        <v>289</v>
      </c>
      <c r="C80" s="726"/>
      <c r="D80" s="726"/>
      <c r="E80" s="514"/>
      <c r="F80" s="514"/>
      <c r="G80" s="514"/>
      <c r="H80" s="514"/>
      <c r="I80" s="514"/>
      <c r="J80" s="514"/>
      <c r="K80" s="836" t="s">
        <v>344</v>
      </c>
      <c r="L80" s="836"/>
      <c r="M80" s="836"/>
      <c r="N80" s="836"/>
      <c r="O80" s="836"/>
      <c r="P80" s="836"/>
      <c r="Q80" s="514"/>
      <c r="R80" s="1"/>
      <c r="S80" s="1"/>
      <c r="T80" s="1"/>
      <c r="U80" s="1"/>
      <c r="V80" s="1"/>
      <c r="W80" s="2"/>
      <c r="X80" s="1"/>
      <c r="Y80" s="1"/>
      <c r="Z80" s="1"/>
      <c r="AA80" s="1"/>
      <c r="AB80" s="1"/>
      <c r="AC80" s="1"/>
      <c r="AD80" s="1"/>
      <c r="AE80" s="1"/>
    </row>
    <row r="81" spans="1:31" s="191" customFormat="1" ht="26.1" customHeight="1" thickBot="1" x14ac:dyDescent="0.4">
      <c r="A81" s="330"/>
      <c r="B81" s="830" t="s">
        <v>277</v>
      </c>
      <c r="C81" s="830"/>
      <c r="D81" s="830"/>
      <c r="E81" s="273"/>
      <c r="F81" s="273"/>
      <c r="G81" s="721"/>
      <c r="H81" s="721"/>
      <c r="I81" s="721"/>
      <c r="J81" s="525"/>
      <c r="K81" s="525"/>
      <c r="L81" s="766"/>
      <c r="M81" s="766"/>
      <c r="N81" s="766"/>
      <c r="O81" s="766"/>
      <c r="P81" s="257"/>
      <c r="Q81" s="1"/>
      <c r="R81" s="1"/>
      <c r="S81" s="1"/>
      <c r="T81" s="1"/>
      <c r="U81" s="1"/>
      <c r="V81" s="1"/>
      <c r="W81" s="2"/>
      <c r="X81" s="1"/>
      <c r="Y81" s="1"/>
      <c r="Z81" s="1"/>
      <c r="AA81" s="1"/>
      <c r="AB81" s="1"/>
      <c r="AC81" s="1"/>
      <c r="AD81" s="1"/>
      <c r="AE81" s="1"/>
    </row>
    <row r="82" spans="1:31" s="191" customFormat="1" ht="48" customHeight="1" thickBot="1" x14ac:dyDescent="0.4">
      <c r="A82" s="330"/>
      <c r="B82" s="733" t="s">
        <v>223</v>
      </c>
      <c r="C82" s="748"/>
      <c r="D82" s="362" t="s">
        <v>351</v>
      </c>
      <c r="E82" s="544" t="s">
        <v>349</v>
      </c>
      <c r="F82" s="764" t="s">
        <v>350</v>
      </c>
      <c r="G82" s="765"/>
      <c r="J82" s="525"/>
      <c r="K82" s="525"/>
      <c r="L82" s="749" t="s">
        <v>223</v>
      </c>
      <c r="M82" s="806"/>
      <c r="N82" s="571" t="s">
        <v>351</v>
      </c>
      <c r="O82" s="550" t="s">
        <v>349</v>
      </c>
      <c r="P82" s="715" t="s">
        <v>350</v>
      </c>
      <c r="Q82" s="716"/>
      <c r="R82" s="1"/>
      <c r="S82" s="1"/>
      <c r="T82" s="1"/>
      <c r="U82" s="1"/>
      <c r="V82" s="1"/>
      <c r="W82" s="2"/>
      <c r="X82" s="1"/>
      <c r="Y82" s="1"/>
      <c r="Z82" s="1"/>
      <c r="AA82" s="1"/>
      <c r="AB82" s="1"/>
      <c r="AC82" s="1"/>
      <c r="AD82" s="1"/>
      <c r="AE82" s="1"/>
    </row>
    <row r="83" spans="1:31" s="191" customFormat="1" ht="26.1" customHeight="1" thickBot="1" x14ac:dyDescent="0.4">
      <c r="A83" s="330"/>
      <c r="B83" s="744" t="s">
        <v>229</v>
      </c>
      <c r="C83" s="827"/>
      <c r="D83" s="547">
        <v>0</v>
      </c>
      <c r="E83" s="526">
        <v>604.45010000000002</v>
      </c>
      <c r="F83" s="751">
        <v>4.6478420162124738</v>
      </c>
      <c r="G83" s="752"/>
      <c r="J83" s="525"/>
      <c r="K83" s="525"/>
      <c r="L83" s="703" t="s">
        <v>274</v>
      </c>
      <c r="M83" s="792"/>
      <c r="N83" s="547">
        <v>-10.035894779792409</v>
      </c>
      <c r="O83" s="526">
        <v>604.45010000000002</v>
      </c>
      <c r="P83" s="555"/>
      <c r="Q83" s="556">
        <v>-6.0661976032350005</v>
      </c>
      <c r="R83" s="1"/>
      <c r="S83" s="1"/>
      <c r="T83" s="1"/>
      <c r="U83" s="1"/>
      <c r="V83" s="1"/>
      <c r="W83" s="2"/>
      <c r="X83" s="1"/>
      <c r="Y83" s="1"/>
      <c r="Z83" s="1"/>
      <c r="AA83" s="1"/>
      <c r="AB83" s="1"/>
      <c r="AC83" s="1"/>
      <c r="AD83" s="1"/>
      <c r="AE83" s="1"/>
    </row>
    <row r="84" spans="1:31" s="191" customFormat="1" ht="26.1" customHeight="1" thickBot="1" x14ac:dyDescent="0.4">
      <c r="A84" s="330"/>
      <c r="B84" s="738" t="s">
        <v>279</v>
      </c>
      <c r="C84" s="828"/>
      <c r="D84" s="548"/>
      <c r="E84" s="526"/>
      <c r="F84" s="707"/>
      <c r="G84" s="708"/>
      <c r="J84" s="525"/>
      <c r="K84" s="525"/>
      <c r="L84" s="703" t="s">
        <v>275</v>
      </c>
      <c r="M84" s="792"/>
      <c r="N84" s="557"/>
      <c r="O84" s="527"/>
      <c r="P84" s="554"/>
      <c r="Q84" s="494"/>
      <c r="R84" s="1"/>
      <c r="S84" s="1"/>
      <c r="T84" s="1"/>
      <c r="U84" s="1"/>
      <c r="V84" s="1"/>
      <c r="W84" s="2"/>
      <c r="X84" s="1"/>
      <c r="Y84" s="1"/>
      <c r="Z84" s="1"/>
      <c r="AA84" s="1"/>
      <c r="AB84" s="1"/>
      <c r="AC84" s="1"/>
      <c r="AD84" s="1"/>
      <c r="AE84" s="1"/>
    </row>
    <row r="85" spans="1:31" s="191" customFormat="1" ht="26.1" customHeight="1" x14ac:dyDescent="0.35">
      <c r="A85" s="330"/>
      <c r="B85" s="738" t="s">
        <v>280</v>
      </c>
      <c r="C85" s="828"/>
      <c r="D85" s="548"/>
      <c r="E85" s="526"/>
      <c r="F85" s="707"/>
      <c r="G85" s="708"/>
      <c r="J85" s="525"/>
      <c r="K85" s="525"/>
      <c r="L85" s="703" t="s">
        <v>244</v>
      </c>
      <c r="M85" s="792"/>
      <c r="N85" s="557"/>
      <c r="O85" s="527"/>
      <c r="P85" s="554"/>
      <c r="Q85" s="494"/>
      <c r="R85" s="1"/>
      <c r="S85" s="1"/>
      <c r="T85" s="1"/>
      <c r="U85" s="1"/>
      <c r="V85" s="1"/>
      <c r="W85" s="2"/>
      <c r="X85" s="1"/>
      <c r="Y85" s="1"/>
      <c r="Z85" s="1"/>
      <c r="AA85" s="1"/>
      <c r="AB85" s="1"/>
      <c r="AC85" s="1"/>
      <c r="AD85" s="1"/>
      <c r="AE85" s="1"/>
    </row>
    <row r="86" spans="1:31" s="191" customFormat="1" ht="26.1" customHeight="1" thickBot="1" x14ac:dyDescent="0.4">
      <c r="A86" s="330"/>
      <c r="B86" s="729" t="s">
        <v>281</v>
      </c>
      <c r="C86" s="829"/>
      <c r="D86" s="558"/>
      <c r="E86" s="559"/>
      <c r="F86" s="831"/>
      <c r="G86" s="832"/>
      <c r="J86" s="525"/>
      <c r="K86" s="525"/>
      <c r="L86" s="703" t="s">
        <v>276</v>
      </c>
      <c r="M86" s="792"/>
      <c r="N86" s="558"/>
      <c r="O86" s="559"/>
      <c r="P86" s="560"/>
      <c r="Q86" s="561"/>
      <c r="R86" s="1"/>
      <c r="S86" s="1"/>
      <c r="T86" s="1"/>
      <c r="U86" s="1"/>
      <c r="V86" s="1"/>
      <c r="W86" s="2"/>
      <c r="X86" s="1"/>
      <c r="Y86" s="1"/>
      <c r="Z86" s="1"/>
      <c r="AA86" s="1"/>
      <c r="AB86" s="1"/>
      <c r="AC86" s="1"/>
      <c r="AD86" s="1"/>
      <c r="AE86" s="1"/>
    </row>
    <row r="87" spans="1:31" s="191" customFormat="1" ht="26.1" customHeight="1" thickBot="1" x14ac:dyDescent="0.4">
      <c r="A87" s="330"/>
      <c r="B87" s="723" t="s">
        <v>219</v>
      </c>
      <c r="C87" s="724"/>
      <c r="D87" s="529"/>
      <c r="E87" s="529"/>
      <c r="F87" s="711">
        <v>4.6478420162124738</v>
      </c>
      <c r="G87" s="712"/>
      <c r="J87" s="525"/>
      <c r="K87" s="525"/>
      <c r="L87" s="705" t="s">
        <v>219</v>
      </c>
      <c r="M87" s="795"/>
      <c r="N87" s="551"/>
      <c r="O87" s="552"/>
      <c r="P87" s="549"/>
      <c r="Q87" s="553">
        <v>-6.0661976032350005</v>
      </c>
      <c r="R87" s="1"/>
      <c r="S87" s="1"/>
      <c r="T87" s="1"/>
      <c r="U87" s="1"/>
      <c r="V87" s="1"/>
      <c r="W87" s="2"/>
      <c r="X87" s="1"/>
      <c r="Y87" s="1"/>
      <c r="Z87" s="1"/>
      <c r="AA87" s="1"/>
      <c r="AB87" s="1"/>
      <c r="AC87" s="1"/>
      <c r="AD87" s="1"/>
      <c r="AE87" s="1"/>
    </row>
    <row r="88" spans="1:31" s="191" customFormat="1" ht="26.1" customHeight="1" x14ac:dyDescent="0.35">
      <c r="A88" s="330"/>
      <c r="B88" s="273"/>
      <c r="C88" s="273"/>
      <c r="D88" s="273"/>
      <c r="E88" s="273"/>
      <c r="F88" s="273"/>
      <c r="G88" s="622"/>
      <c r="H88" s="622"/>
      <c r="I88" s="525"/>
      <c r="J88" s="525"/>
      <c r="K88" s="833" t="s">
        <v>353</v>
      </c>
      <c r="L88" s="833"/>
      <c r="M88" s="833"/>
      <c r="N88" s="833"/>
      <c r="O88" s="833"/>
      <c r="P88" s="833"/>
      <c r="Q88" s="833"/>
      <c r="R88" s="1"/>
      <c r="S88" s="1"/>
      <c r="T88" s="1"/>
      <c r="U88" s="1"/>
      <c r="V88" s="1"/>
      <c r="W88" s="2"/>
      <c r="X88" s="1"/>
      <c r="Y88" s="1"/>
      <c r="Z88" s="1"/>
      <c r="AA88" s="1"/>
      <c r="AB88" s="1"/>
      <c r="AC88" s="1"/>
      <c r="AD88" s="1"/>
      <c r="AE88" s="1"/>
    </row>
    <row r="89" spans="1:31" s="191" customFormat="1" ht="26.1" customHeight="1" x14ac:dyDescent="0.25">
      <c r="A89" s="727" t="s">
        <v>357</v>
      </c>
      <c r="B89" s="727"/>
      <c r="C89" s="727"/>
      <c r="D89" s="727"/>
      <c r="E89" s="727"/>
      <c r="F89" s="727"/>
      <c r="G89" s="727"/>
      <c r="H89" s="727"/>
      <c r="I89" s="727"/>
      <c r="J89" s="727"/>
      <c r="K89" s="727"/>
      <c r="L89" s="727"/>
      <c r="M89" s="727"/>
      <c r="N89" s="727"/>
      <c r="O89" s="727"/>
      <c r="P89" s="727"/>
      <c r="Q89" s="727"/>
      <c r="R89" s="1"/>
      <c r="S89" s="1"/>
      <c r="T89" s="1"/>
      <c r="U89" s="1"/>
      <c r="V89" s="1"/>
      <c r="W89" s="2"/>
      <c r="X89" s="1"/>
      <c r="Y89" s="1"/>
      <c r="Z89" s="1"/>
      <c r="AA89" s="1"/>
      <c r="AB89" s="1"/>
      <c r="AC89" s="1"/>
      <c r="AD89" s="1"/>
      <c r="AE89" s="1"/>
    </row>
    <row r="90" spans="1:31" s="191" customFormat="1" ht="26.1" customHeight="1" x14ac:dyDescent="0.4">
      <c r="A90" s="652"/>
      <c r="B90" s="652"/>
      <c r="C90" s="652"/>
      <c r="D90" s="652"/>
      <c r="E90" s="652"/>
      <c r="F90" s="652"/>
      <c r="G90" s="622"/>
      <c r="H90" s="622"/>
      <c r="I90" s="525"/>
      <c r="J90" s="525"/>
      <c r="K90" s="525"/>
      <c r="L90" s="273"/>
      <c r="M90" s="273"/>
      <c r="N90" s="273"/>
      <c r="O90" s="257"/>
      <c r="P90" s="257"/>
      <c r="Q90" s="1"/>
      <c r="R90" s="1"/>
      <c r="S90" s="1"/>
      <c r="T90" s="1"/>
      <c r="U90" s="1"/>
      <c r="V90" s="1"/>
      <c r="W90" s="2"/>
      <c r="X90" s="1"/>
      <c r="Y90" s="1"/>
      <c r="Z90" s="1"/>
      <c r="AA90" s="1"/>
      <c r="AB90" s="1"/>
      <c r="AC90" s="1"/>
      <c r="AD90" s="1"/>
      <c r="AE90" s="1"/>
    </row>
    <row r="91" spans="1:31" s="191" customFormat="1" ht="26.1" customHeight="1" x14ac:dyDescent="0.25">
      <c r="A91" s="726" t="s">
        <v>253</v>
      </c>
      <c r="B91" s="726"/>
      <c r="C91" s="726"/>
      <c r="D91" s="726"/>
      <c r="E91" s="726"/>
      <c r="F91" s="726"/>
      <c r="G91" s="726"/>
      <c r="H91" s="726"/>
      <c r="I91" s="726"/>
      <c r="J91" s="726"/>
      <c r="K91" s="726"/>
      <c r="L91" s="726"/>
      <c r="M91" s="726"/>
      <c r="N91" s="726"/>
      <c r="O91" s="726"/>
      <c r="P91" s="726"/>
      <c r="Q91" s="726"/>
      <c r="R91" s="1"/>
      <c r="S91" s="1"/>
      <c r="T91" s="1"/>
      <c r="U91" s="1"/>
      <c r="V91" s="1"/>
      <c r="W91" s="2"/>
      <c r="X91" s="1"/>
      <c r="Y91" s="1"/>
      <c r="Z91" s="1"/>
      <c r="AA91" s="1"/>
      <c r="AB91" s="1"/>
      <c r="AC91" s="1"/>
      <c r="AD91" s="1"/>
      <c r="AE91" s="1"/>
    </row>
    <row r="92" spans="1:31" s="191" customFormat="1" ht="26.1" customHeight="1" thickBot="1" x14ac:dyDescent="0.4">
      <c r="A92" s="628"/>
      <c r="B92" s="213"/>
      <c r="C92" s="213"/>
      <c r="D92" s="213"/>
      <c r="E92" s="213"/>
      <c r="G92" s="622"/>
      <c r="H92" s="622"/>
      <c r="I92" s="525"/>
      <c r="J92" s="525"/>
      <c r="K92" s="525"/>
      <c r="L92" s="273"/>
      <c r="M92" s="273"/>
      <c r="N92" s="273"/>
      <c r="O92" s="257"/>
      <c r="P92" s="257"/>
      <c r="Q92" s="1"/>
      <c r="R92" s="1"/>
      <c r="S92" s="1"/>
      <c r="T92" s="1"/>
      <c r="U92" s="1"/>
      <c r="V92" s="1"/>
      <c r="W92" s="2"/>
      <c r="X92" s="1"/>
      <c r="Y92" s="1"/>
      <c r="Z92" s="1"/>
      <c r="AA92" s="1"/>
      <c r="AB92" s="1"/>
      <c r="AC92" s="1"/>
      <c r="AD92" s="1"/>
      <c r="AE92" s="1"/>
    </row>
    <row r="93" spans="1:31" s="191" customFormat="1" ht="65.25" customHeight="1" thickBot="1" x14ac:dyDescent="0.3">
      <c r="E93" s="733" t="s">
        <v>223</v>
      </c>
      <c r="F93" s="748"/>
      <c r="G93" s="251" t="s">
        <v>254</v>
      </c>
      <c r="H93" s="251" t="s">
        <v>255</v>
      </c>
      <c r="I93" s="251" t="s">
        <v>256</v>
      </c>
      <c r="J93" s="251" t="s">
        <v>257</v>
      </c>
      <c r="K93" s="252" t="s">
        <v>258</v>
      </c>
      <c r="L93" s="273"/>
      <c r="M93" s="273"/>
      <c r="N93" s="273"/>
      <c r="O93" s="257"/>
      <c r="P93" s="257"/>
      <c r="Q93" s="1"/>
      <c r="R93" s="1"/>
      <c r="S93" s="1"/>
      <c r="T93" s="1"/>
      <c r="U93" s="1"/>
      <c r="V93" s="1"/>
      <c r="W93" s="2"/>
      <c r="X93" s="1"/>
      <c r="Y93" s="1"/>
      <c r="Z93" s="1"/>
      <c r="AA93" s="1"/>
      <c r="AB93" s="1"/>
      <c r="AC93" s="1"/>
      <c r="AD93" s="1"/>
      <c r="AE93" s="1"/>
    </row>
    <row r="94" spans="1:31" s="191" customFormat="1" ht="26.1" customHeight="1" x14ac:dyDescent="0.25">
      <c r="E94" s="744" t="s">
        <v>229</v>
      </c>
      <c r="F94" s="761"/>
      <c r="G94" s="266">
        <v>3.4779210000000003</v>
      </c>
      <c r="H94" s="266">
        <v>79.453000000000003</v>
      </c>
      <c r="I94" s="266">
        <v>276.33125721300001</v>
      </c>
      <c r="J94" s="266">
        <v>602.01639999999998</v>
      </c>
      <c r="K94" s="346">
        <v>166.35594867484429</v>
      </c>
      <c r="L94" s="273"/>
      <c r="M94" s="273"/>
      <c r="N94" s="273"/>
      <c r="O94" s="257"/>
      <c r="P94" s="257"/>
      <c r="Q94" s="1"/>
      <c r="R94" s="1"/>
      <c r="S94" s="1"/>
      <c r="T94" s="1"/>
      <c r="U94" s="1"/>
      <c r="V94" s="1"/>
      <c r="W94" s="2"/>
      <c r="X94" s="1"/>
      <c r="Y94" s="1"/>
      <c r="Z94" s="1"/>
      <c r="AA94" s="1"/>
      <c r="AB94" s="1"/>
      <c r="AC94" s="1"/>
      <c r="AD94" s="1"/>
      <c r="AE94" s="1"/>
    </row>
    <row r="95" spans="1:31" s="191" customFormat="1" ht="26.1" customHeight="1" x14ac:dyDescent="0.25">
      <c r="E95" s="738" t="s">
        <v>230</v>
      </c>
      <c r="F95" s="739"/>
      <c r="G95" s="258"/>
      <c r="H95" s="258"/>
      <c r="I95" s="258"/>
      <c r="J95" s="258"/>
      <c r="K95" s="289"/>
      <c r="L95" s="273"/>
      <c r="M95" s="273"/>
      <c r="N95" s="273"/>
      <c r="O95" s="257"/>
      <c r="P95" s="257"/>
      <c r="Q95" s="1"/>
      <c r="R95" s="1"/>
      <c r="S95" s="1"/>
      <c r="T95" s="1"/>
      <c r="U95" s="1"/>
      <c r="V95" s="1"/>
      <c r="W95" s="2"/>
      <c r="X95" s="1"/>
      <c r="Y95" s="1"/>
      <c r="Z95" s="1"/>
      <c r="AA95" s="1"/>
      <c r="AB95" s="1"/>
      <c r="AC95" s="1"/>
      <c r="AD95" s="1"/>
      <c r="AE95" s="1"/>
    </row>
    <row r="96" spans="1:31" s="191" customFormat="1" ht="26.1" customHeight="1" x14ac:dyDescent="0.25">
      <c r="E96" s="738" t="s">
        <v>231</v>
      </c>
      <c r="F96" s="739"/>
      <c r="G96" s="274"/>
      <c r="H96" s="258"/>
      <c r="I96" s="258"/>
      <c r="J96" s="258"/>
      <c r="K96" s="289"/>
      <c r="L96" s="273"/>
      <c r="M96" s="349"/>
      <c r="N96" s="273"/>
      <c r="O96" s="257"/>
      <c r="P96" s="257"/>
      <c r="Q96" s="1"/>
      <c r="R96" s="1"/>
      <c r="S96" s="1"/>
      <c r="T96" s="1"/>
      <c r="U96" s="1"/>
      <c r="V96" s="1"/>
      <c r="W96" s="2"/>
      <c r="X96" s="1"/>
      <c r="Y96" s="1"/>
      <c r="Z96" s="1"/>
      <c r="AA96" s="1"/>
      <c r="AB96" s="1"/>
      <c r="AC96" s="1"/>
      <c r="AD96" s="1"/>
      <c r="AE96" s="1"/>
    </row>
    <row r="97" spans="1:31" s="191" customFormat="1" ht="26.1" customHeight="1" thickBot="1" x14ac:dyDescent="0.3">
      <c r="E97" s="729" t="s">
        <v>232</v>
      </c>
      <c r="F97" s="747"/>
      <c r="G97" s="620"/>
      <c r="H97" s="620"/>
      <c r="I97" s="620"/>
      <c r="J97" s="620"/>
      <c r="K97" s="653"/>
      <c r="L97" s="273"/>
      <c r="M97" s="273"/>
      <c r="N97" s="273"/>
      <c r="O97" s="257"/>
      <c r="P97" s="257"/>
      <c r="Q97" s="1"/>
      <c r="R97" s="1"/>
      <c r="S97" s="1"/>
      <c r="T97" s="1"/>
      <c r="U97" s="1"/>
      <c r="V97" s="1"/>
      <c r="W97" s="2"/>
      <c r="X97" s="1"/>
      <c r="Y97" s="1"/>
      <c r="Z97" s="1"/>
      <c r="AA97" s="1"/>
      <c r="AB97" s="1"/>
      <c r="AC97" s="1"/>
      <c r="AD97" s="1"/>
      <c r="AE97" s="1"/>
    </row>
    <row r="98" spans="1:31" s="191" customFormat="1" ht="26.1" customHeight="1" thickBot="1" x14ac:dyDescent="0.3">
      <c r="E98" s="723" t="s">
        <v>219</v>
      </c>
      <c r="F98" s="724"/>
      <c r="G98" s="261">
        <v>3.4779210000000003</v>
      </c>
      <c r="H98" s="630">
        <v>0</v>
      </c>
      <c r="I98" s="261">
        <v>276.33125721300001</v>
      </c>
      <c r="J98" s="630">
        <v>0</v>
      </c>
      <c r="K98" s="277">
        <v>166.35594867484429</v>
      </c>
      <c r="L98" s="273"/>
      <c r="M98" s="273"/>
      <c r="N98" s="273"/>
      <c r="O98" s="257"/>
      <c r="P98" s="257"/>
      <c r="Q98" s="1"/>
      <c r="R98" s="1"/>
      <c r="S98" s="1"/>
      <c r="T98" s="1"/>
      <c r="U98" s="1"/>
      <c r="V98" s="1"/>
      <c r="W98" s="2"/>
      <c r="X98" s="1"/>
      <c r="Y98" s="1"/>
      <c r="Z98" s="1"/>
      <c r="AA98" s="1"/>
      <c r="AB98" s="1"/>
      <c r="AC98" s="1"/>
      <c r="AD98" s="1"/>
      <c r="AE98" s="1"/>
    </row>
    <row r="99" spans="1:31" s="191" customFormat="1" ht="26.1" customHeight="1" x14ac:dyDescent="0.25"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57"/>
      <c r="P99" s="257"/>
      <c r="Q99" s="1"/>
      <c r="R99" s="1"/>
      <c r="S99" s="1"/>
      <c r="T99" s="1"/>
      <c r="U99" s="1"/>
      <c r="V99" s="1"/>
      <c r="W99" s="2"/>
      <c r="X99" s="1"/>
      <c r="Y99" s="1"/>
      <c r="Z99" s="1"/>
      <c r="AA99" s="1"/>
      <c r="AB99" s="1"/>
      <c r="AC99" s="1"/>
      <c r="AD99" s="1"/>
      <c r="AE99" s="1"/>
    </row>
    <row r="100" spans="1:31" s="191" customFormat="1" ht="26.1" customHeight="1" x14ac:dyDescent="0.25"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57"/>
      <c r="P100" s="257"/>
      <c r="Q100" s="1"/>
      <c r="R100" s="1"/>
      <c r="S100" s="1"/>
      <c r="T100" s="1"/>
      <c r="U100" s="1"/>
      <c r="V100" s="1"/>
      <c r="W100" s="2"/>
      <c r="X100" s="1"/>
      <c r="Y100" s="1"/>
      <c r="Z100" s="1"/>
      <c r="AA100" s="1"/>
      <c r="AB100" s="1"/>
      <c r="AC100" s="1"/>
      <c r="AD100" s="1"/>
      <c r="AE100" s="1"/>
    </row>
    <row r="101" spans="1:31" s="191" customFormat="1" ht="26.1" customHeight="1" x14ac:dyDescent="0.25"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57"/>
      <c r="P101" s="257"/>
      <c r="Q101" s="1"/>
      <c r="R101" s="1"/>
      <c r="S101" s="1"/>
      <c r="T101" s="1"/>
      <c r="U101" s="1"/>
      <c r="V101" s="1"/>
      <c r="W101" s="2"/>
      <c r="X101" s="1"/>
      <c r="Y101" s="1"/>
      <c r="Z101" s="1"/>
      <c r="AA101" s="1"/>
      <c r="AB101" s="1"/>
      <c r="AC101" s="1"/>
      <c r="AD101" s="1"/>
      <c r="AE101" s="1"/>
    </row>
    <row r="102" spans="1:31" s="191" customFormat="1" ht="26.1" customHeight="1" x14ac:dyDescent="0.25">
      <c r="A102" s="726" t="s">
        <v>259</v>
      </c>
      <c r="B102" s="726"/>
      <c r="C102" s="726"/>
      <c r="D102" s="726"/>
      <c r="E102" s="726"/>
      <c r="F102" s="726"/>
      <c r="G102" s="726"/>
      <c r="H102" s="726"/>
      <c r="I102" s="726"/>
      <c r="J102" s="726"/>
      <c r="K102" s="726"/>
      <c r="L102" s="726"/>
      <c r="M102" s="726"/>
      <c r="N102" s="726"/>
      <c r="O102" s="726"/>
      <c r="P102" s="726"/>
      <c r="Q102" s="726"/>
      <c r="R102" s="1"/>
      <c r="S102" s="1"/>
      <c r="T102" s="1"/>
      <c r="U102" s="1"/>
      <c r="V102" s="1"/>
      <c r="W102" s="2"/>
      <c r="X102" s="1"/>
      <c r="Y102" s="1"/>
      <c r="Z102" s="1"/>
      <c r="AA102" s="1"/>
      <c r="AB102" s="1"/>
      <c r="AC102" s="1"/>
      <c r="AD102" s="1"/>
      <c r="AE102" s="1"/>
    </row>
    <row r="103" spans="1:31" s="191" customFormat="1" ht="15" customHeight="1" x14ac:dyDescent="0.35">
      <c r="A103" s="654"/>
      <c r="B103" s="654"/>
      <c r="C103" s="654"/>
      <c r="D103" s="654"/>
      <c r="E103" s="654"/>
      <c r="F103" s="654"/>
      <c r="G103" s="654"/>
      <c r="H103" s="654"/>
      <c r="I103" s="654"/>
      <c r="J103" s="654"/>
      <c r="K103" s="654"/>
      <c r="L103" s="654"/>
      <c r="M103" s="654"/>
      <c r="N103" s="654"/>
      <c r="O103" s="654"/>
      <c r="P103" s="654"/>
      <c r="Q103" s="654"/>
      <c r="R103" s="1"/>
      <c r="S103" s="1"/>
      <c r="T103" s="1"/>
      <c r="U103" s="1"/>
      <c r="V103" s="1"/>
      <c r="W103" s="2"/>
      <c r="X103" s="1"/>
      <c r="Y103" s="1"/>
      <c r="Z103" s="1"/>
      <c r="AA103" s="1"/>
      <c r="AB103" s="1"/>
      <c r="AC103" s="1"/>
      <c r="AD103" s="1"/>
      <c r="AE103" s="1"/>
    </row>
    <row r="104" spans="1:31" s="191" customFormat="1" ht="26.1" customHeight="1" thickBot="1" x14ac:dyDescent="0.4">
      <c r="A104" s="722" t="s">
        <v>234</v>
      </c>
      <c r="B104" s="722"/>
      <c r="C104" s="722"/>
      <c r="D104" s="722"/>
      <c r="E104" s="722"/>
      <c r="F104" s="722"/>
      <c r="G104" s="622"/>
      <c r="H104" s="622"/>
      <c r="I104" s="722" t="s">
        <v>260</v>
      </c>
      <c r="J104" s="722"/>
      <c r="K104" s="722"/>
      <c r="L104" s="722"/>
      <c r="M104" s="722"/>
      <c r="N104" s="722"/>
      <c r="O104" s="722"/>
      <c r="P104" s="257"/>
      <c r="Q104" s="1"/>
      <c r="R104" s="1"/>
      <c r="S104" s="1"/>
      <c r="T104" s="1"/>
      <c r="U104" s="1"/>
      <c r="V104" s="1"/>
      <c r="W104" s="2"/>
      <c r="X104" s="1"/>
      <c r="Y104" s="1"/>
      <c r="Z104" s="1"/>
      <c r="AA104" s="1"/>
      <c r="AB104" s="1"/>
      <c r="AC104" s="1"/>
      <c r="AD104" s="1"/>
      <c r="AE104" s="1"/>
    </row>
    <row r="105" spans="1:31" s="191" customFormat="1" ht="39.75" customHeight="1" thickBot="1" x14ac:dyDescent="0.3">
      <c r="A105" s="344" t="s">
        <v>223</v>
      </c>
      <c r="B105" s="251" t="s">
        <v>261</v>
      </c>
      <c r="C105" s="251" t="s">
        <v>262</v>
      </c>
      <c r="D105" s="251" t="s">
        <v>263</v>
      </c>
      <c r="E105" s="251" t="s">
        <v>264</v>
      </c>
      <c r="F105" s="264" t="s">
        <v>265</v>
      </c>
      <c r="G105" s="543"/>
      <c r="H105" s="543"/>
      <c r="I105" s="733" t="s">
        <v>223</v>
      </c>
      <c r="J105" s="748"/>
      <c r="K105" s="251" t="s">
        <v>261</v>
      </c>
      <c r="L105" s="251" t="s">
        <v>266</v>
      </c>
      <c r="M105" s="251" t="s">
        <v>263</v>
      </c>
      <c r="N105" s="251" t="s">
        <v>264</v>
      </c>
      <c r="O105" s="264" t="s">
        <v>265</v>
      </c>
      <c r="P105" s="257"/>
      <c r="Q105" s="1"/>
      <c r="R105" s="1"/>
      <c r="S105" s="1"/>
      <c r="T105" s="1"/>
      <c r="U105" s="1"/>
      <c r="V105" s="1"/>
      <c r="W105" s="2"/>
      <c r="X105" s="1"/>
      <c r="Y105" s="1"/>
      <c r="Z105" s="1"/>
      <c r="AA105" s="1"/>
      <c r="AB105" s="1"/>
      <c r="AC105" s="1"/>
      <c r="AD105" s="1"/>
      <c r="AE105" s="1"/>
    </row>
    <row r="106" spans="1:31" s="191" customFormat="1" ht="26.1" customHeight="1" x14ac:dyDescent="0.25">
      <c r="A106" s="345" t="s">
        <v>242</v>
      </c>
      <c r="B106" s="266">
        <v>2.2076300633484167</v>
      </c>
      <c r="C106" s="266">
        <v>1616.934</v>
      </c>
      <c r="D106" s="266">
        <v>3.5695921088502085</v>
      </c>
      <c r="E106" s="266">
        <v>604.45010000000002</v>
      </c>
      <c r="F106" s="346">
        <v>5.9055199243911263</v>
      </c>
      <c r="G106" s="543"/>
      <c r="H106" s="543"/>
      <c r="I106" s="744" t="s">
        <v>229</v>
      </c>
      <c r="J106" s="761"/>
      <c r="K106" s="266">
        <v>14.831257000000001</v>
      </c>
      <c r="L106" s="266">
        <v>8.9305000000000003</v>
      </c>
      <c r="M106" s="266">
        <v>79.737397653243477</v>
      </c>
      <c r="N106" s="266">
        <v>602.01639999999998</v>
      </c>
      <c r="O106" s="346">
        <v>132.4505406385</v>
      </c>
      <c r="P106" s="257"/>
      <c r="Q106" s="1"/>
      <c r="R106" s="1"/>
      <c r="S106" s="1"/>
      <c r="T106" s="1"/>
      <c r="U106" s="1"/>
      <c r="V106" s="1"/>
      <c r="W106" s="2"/>
      <c r="X106" s="1"/>
      <c r="Y106" s="1"/>
      <c r="Z106" s="1"/>
      <c r="AA106" s="1"/>
      <c r="AB106" s="1"/>
      <c r="AC106" s="1"/>
      <c r="AD106" s="1"/>
      <c r="AE106" s="1"/>
    </row>
    <row r="107" spans="1:31" s="191" customFormat="1" ht="26.1" customHeight="1" x14ac:dyDescent="0.25">
      <c r="A107" s="288" t="s">
        <v>243</v>
      </c>
      <c r="B107" s="258"/>
      <c r="C107" s="258"/>
      <c r="D107" s="258"/>
      <c r="E107" s="258"/>
      <c r="F107" s="289"/>
      <c r="G107" s="543"/>
      <c r="H107" s="543"/>
      <c r="I107" s="738" t="s">
        <v>230</v>
      </c>
      <c r="J107" s="739"/>
      <c r="K107" s="274"/>
      <c r="L107" s="274"/>
      <c r="M107" s="274"/>
      <c r="N107" s="274"/>
      <c r="O107" s="311"/>
      <c r="P107" s="257"/>
      <c r="Q107" s="1"/>
      <c r="R107" s="1"/>
      <c r="S107" s="1"/>
      <c r="T107" s="1"/>
      <c r="U107" s="1"/>
      <c r="V107" s="1"/>
      <c r="W107" s="2"/>
      <c r="X107" s="1"/>
      <c r="Y107" s="1"/>
      <c r="Z107" s="1"/>
      <c r="AA107" s="1"/>
      <c r="AB107" s="1"/>
      <c r="AC107" s="1"/>
      <c r="AD107" s="1"/>
      <c r="AE107" s="1"/>
    </row>
    <row r="108" spans="1:31" s="191" customFormat="1" ht="26.1" customHeight="1" x14ac:dyDescent="0.25">
      <c r="A108" s="288" t="s">
        <v>244</v>
      </c>
      <c r="B108" s="258"/>
      <c r="C108" s="258"/>
      <c r="D108" s="258"/>
      <c r="E108" s="258"/>
      <c r="F108" s="289"/>
      <c r="G108" s="543"/>
      <c r="H108" s="543"/>
      <c r="I108" s="738" t="s">
        <v>231</v>
      </c>
      <c r="J108" s="739"/>
      <c r="K108" s="274"/>
      <c r="L108" s="274"/>
      <c r="M108" s="274"/>
      <c r="N108" s="274"/>
      <c r="O108" s="311"/>
      <c r="P108" s="257"/>
      <c r="Q108" s="1"/>
      <c r="R108" s="1"/>
      <c r="S108" s="1"/>
      <c r="T108" s="1"/>
      <c r="U108" s="1"/>
      <c r="V108" s="1"/>
      <c r="W108" s="2"/>
      <c r="X108" s="1"/>
      <c r="Y108" s="1"/>
      <c r="Z108" s="1"/>
      <c r="AA108" s="1"/>
      <c r="AB108" s="1"/>
      <c r="AC108" s="1"/>
      <c r="AD108" s="1"/>
      <c r="AE108" s="1"/>
    </row>
    <row r="109" spans="1:31" s="191" customFormat="1" ht="26.1" customHeight="1" thickBot="1" x14ac:dyDescent="0.3">
      <c r="A109" s="347" t="s">
        <v>245</v>
      </c>
      <c r="B109" s="620"/>
      <c r="C109" s="620"/>
      <c r="D109" s="620"/>
      <c r="E109" s="620"/>
      <c r="F109" s="650"/>
      <c r="G109" s="543"/>
      <c r="H109" s="543"/>
      <c r="I109" s="729" t="s">
        <v>232</v>
      </c>
      <c r="J109" s="747"/>
      <c r="K109" s="655"/>
      <c r="L109" s="655"/>
      <c r="M109" s="655"/>
      <c r="N109" s="655"/>
      <c r="O109" s="653"/>
      <c r="P109" s="257"/>
      <c r="Q109" s="1"/>
      <c r="R109" s="1"/>
      <c r="S109" s="1"/>
      <c r="T109" s="1"/>
      <c r="U109" s="1"/>
      <c r="V109" s="1"/>
      <c r="W109" s="2"/>
      <c r="X109" s="1"/>
      <c r="Y109" s="1"/>
      <c r="Z109" s="1"/>
      <c r="AA109" s="1"/>
      <c r="AB109" s="1"/>
      <c r="AC109" s="1"/>
      <c r="AD109" s="1"/>
      <c r="AE109" s="1"/>
    </row>
    <row r="110" spans="1:31" s="191" customFormat="1" ht="41.25" customHeight="1" thickBot="1" x14ac:dyDescent="0.3">
      <c r="A110" s="291" t="s">
        <v>219</v>
      </c>
      <c r="B110" s="261">
        <v>2.2076300633484167</v>
      </c>
      <c r="C110" s="630">
        <v>0</v>
      </c>
      <c r="D110" s="261">
        <v>3.5695921088502085</v>
      </c>
      <c r="E110" s="630">
        <v>0</v>
      </c>
      <c r="F110" s="277">
        <v>5.9055199243911263</v>
      </c>
      <c r="G110" s="543"/>
      <c r="H110" s="543"/>
      <c r="I110" s="723" t="s">
        <v>219</v>
      </c>
      <c r="J110" s="724"/>
      <c r="K110" s="261">
        <v>14.831257000000001</v>
      </c>
      <c r="L110" s="630">
        <v>0</v>
      </c>
      <c r="M110" s="261">
        <v>79.737397653243477</v>
      </c>
      <c r="N110" s="630">
        <v>0</v>
      </c>
      <c r="O110" s="277">
        <v>132.4505406385</v>
      </c>
      <c r="P110" s="257"/>
      <c r="Q110" s="1"/>
      <c r="R110" s="1"/>
      <c r="S110" s="1"/>
      <c r="T110" s="1"/>
      <c r="U110" s="1"/>
      <c r="V110" s="1"/>
      <c r="W110" s="2"/>
      <c r="X110" s="1"/>
      <c r="Y110" s="1"/>
      <c r="Z110" s="1"/>
      <c r="AA110" s="1"/>
      <c r="AB110" s="1"/>
      <c r="AC110" s="1"/>
      <c r="AD110" s="1"/>
      <c r="AE110" s="1"/>
    </row>
    <row r="111" spans="1:31" s="191" customFormat="1" ht="26.1" customHeight="1" x14ac:dyDescent="0.35">
      <c r="A111" s="634"/>
      <c r="B111" s="634"/>
      <c r="C111" s="634"/>
      <c r="D111" s="634"/>
      <c r="E111" s="634"/>
      <c r="F111" s="634"/>
      <c r="G111" s="622"/>
      <c r="H111" s="622"/>
      <c r="P111" s="257"/>
      <c r="Q111" s="1"/>
      <c r="R111" s="1"/>
      <c r="S111" s="1"/>
      <c r="T111" s="1"/>
      <c r="U111" s="1"/>
      <c r="V111" s="1"/>
      <c r="W111" s="2"/>
      <c r="X111" s="1"/>
      <c r="Y111" s="1"/>
      <c r="Z111" s="1"/>
      <c r="AA111" s="1"/>
      <c r="AB111" s="1"/>
      <c r="AC111" s="1"/>
      <c r="AD111" s="1"/>
      <c r="AE111" s="1"/>
    </row>
    <row r="112" spans="1:31" s="191" customFormat="1" ht="26.1" customHeight="1" x14ac:dyDescent="0.35">
      <c r="A112" s="525"/>
      <c r="B112" s="525"/>
      <c r="C112" s="525"/>
      <c r="D112" s="525"/>
      <c r="E112" s="525"/>
      <c r="F112" s="525"/>
      <c r="G112" s="622"/>
      <c r="H112" s="622"/>
      <c r="P112" s="257"/>
      <c r="Q112" s="1"/>
      <c r="R112" s="1"/>
      <c r="S112" s="1"/>
      <c r="T112" s="1"/>
      <c r="U112" s="1"/>
      <c r="V112" s="1"/>
      <c r="W112" s="2"/>
      <c r="X112" s="1"/>
      <c r="Y112" s="1"/>
      <c r="Z112" s="1"/>
      <c r="AA112" s="1"/>
      <c r="AB112" s="1"/>
      <c r="AC112" s="1"/>
      <c r="AD112" s="1"/>
      <c r="AE112" s="1"/>
    </row>
    <row r="113" spans="1:31" s="191" customFormat="1" ht="26.1" customHeight="1" x14ac:dyDescent="0.35">
      <c r="A113" s="525"/>
      <c r="B113" s="525"/>
      <c r="C113" s="525"/>
      <c r="D113" s="525"/>
      <c r="E113" s="525"/>
      <c r="F113" s="525"/>
      <c r="G113" s="622"/>
      <c r="H113" s="622"/>
      <c r="P113" s="257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</row>
    <row r="114" spans="1:31" s="191" customFormat="1" ht="26.1" customHeight="1" x14ac:dyDescent="0.25">
      <c r="A114" s="726" t="s">
        <v>267</v>
      </c>
      <c r="B114" s="726"/>
      <c r="C114" s="726"/>
      <c r="D114" s="726"/>
      <c r="E114" s="726"/>
      <c r="F114" s="726"/>
      <c r="G114" s="726"/>
      <c r="H114" s="726"/>
      <c r="I114" s="726"/>
      <c r="J114" s="726"/>
      <c r="K114" s="726"/>
      <c r="L114" s="726"/>
      <c r="M114" s="726"/>
      <c r="N114" s="726"/>
      <c r="O114" s="726"/>
      <c r="P114" s="726"/>
      <c r="Q114" s="726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</row>
    <row r="115" spans="1:31" s="191" customFormat="1" ht="17.25" customHeight="1" x14ac:dyDescent="0.25">
      <c r="A115" s="656"/>
      <c r="B115" s="656"/>
      <c r="C115" s="656"/>
      <c r="D115" s="656"/>
      <c r="E115" s="656"/>
      <c r="F115" s="656"/>
      <c r="G115" s="656"/>
      <c r="H115" s="656"/>
      <c r="I115" s="656"/>
      <c r="J115" s="656"/>
      <c r="K115" s="656"/>
      <c r="L115" s="656"/>
      <c r="M115" s="656"/>
      <c r="N115" s="656"/>
      <c r="O115" s="656"/>
      <c r="P115" s="656"/>
      <c r="Q115" s="656"/>
      <c r="R115" s="1"/>
      <c r="S115" s="1"/>
      <c r="T115" s="1"/>
      <c r="U115" s="1"/>
      <c r="V115" s="1"/>
      <c r="W115" s="2"/>
      <c r="X115" s="1"/>
      <c r="Y115" s="1"/>
      <c r="Z115" s="1"/>
      <c r="AA115" s="1"/>
      <c r="AB115" s="1"/>
      <c r="AC115" s="1"/>
      <c r="AD115" s="1"/>
      <c r="AE115" s="1"/>
    </row>
    <row r="116" spans="1:31" s="191" customFormat="1" ht="26.1" customHeight="1" thickBot="1" x14ac:dyDescent="0.4">
      <c r="A116" s="622"/>
      <c r="B116" s="622"/>
      <c r="C116" s="622"/>
      <c r="D116" s="622"/>
      <c r="E116" s="722" t="s">
        <v>268</v>
      </c>
      <c r="F116" s="722"/>
      <c r="G116" s="722"/>
      <c r="H116" s="722"/>
      <c r="I116" s="722"/>
      <c r="J116" s="722"/>
      <c r="K116" s="722"/>
      <c r="L116" s="273"/>
      <c r="M116" s="273"/>
      <c r="N116" s="273"/>
      <c r="O116" s="257"/>
      <c r="P116" s="257"/>
      <c r="Q116" s="1"/>
      <c r="R116" s="1"/>
      <c r="S116" s="1"/>
      <c r="T116" s="1"/>
      <c r="U116" s="1"/>
      <c r="V116" s="1"/>
      <c r="W116" s="2"/>
      <c r="X116" s="1"/>
      <c r="Y116" s="1"/>
      <c r="Z116" s="1"/>
      <c r="AA116" s="1"/>
      <c r="AB116" s="1"/>
      <c r="AC116" s="1"/>
      <c r="AD116" s="1"/>
      <c r="AE116" s="1"/>
    </row>
    <row r="117" spans="1:31" s="191" customFormat="1" ht="51.75" customHeight="1" thickBot="1" x14ac:dyDescent="0.3">
      <c r="E117" s="733" t="s">
        <v>223</v>
      </c>
      <c r="F117" s="748"/>
      <c r="G117" s="251" t="s">
        <v>251</v>
      </c>
      <c r="H117" s="251" t="s">
        <v>252</v>
      </c>
      <c r="I117" s="251" t="s">
        <v>263</v>
      </c>
      <c r="J117" s="251" t="s">
        <v>264</v>
      </c>
      <c r="K117" s="264" t="s">
        <v>265</v>
      </c>
      <c r="L117" s="257"/>
      <c r="M117" s="1"/>
      <c r="N117" s="257"/>
      <c r="O117" s="1"/>
      <c r="P117" s="257"/>
      <c r="Q117" s="1"/>
      <c r="R117" s="1"/>
      <c r="S117" s="1"/>
      <c r="T117" s="1"/>
      <c r="U117" s="1"/>
      <c r="V117" s="1"/>
      <c r="W117" s="2"/>
      <c r="X117" s="1"/>
      <c r="Y117" s="1"/>
      <c r="Z117" s="1"/>
      <c r="AA117" s="1"/>
      <c r="AB117" s="1"/>
      <c r="AC117" s="1"/>
      <c r="AD117" s="1"/>
      <c r="AE117" s="1"/>
    </row>
    <row r="118" spans="1:31" s="191" customFormat="1" ht="37.5" customHeight="1" x14ac:dyDescent="0.25">
      <c r="E118" s="744" t="s">
        <v>229</v>
      </c>
      <c r="F118" s="761"/>
      <c r="G118" s="266">
        <v>6.3517030000000005</v>
      </c>
      <c r="H118" s="266">
        <v>281780.71000000002</v>
      </c>
      <c r="I118" s="266">
        <v>1.7897873810491303</v>
      </c>
      <c r="J118" s="266">
        <v>602.01639999999998</v>
      </c>
      <c r="K118" s="346">
        <v>2.9729877475914783</v>
      </c>
      <c r="L118" s="257"/>
      <c r="M118" s="1"/>
      <c r="N118" s="257"/>
      <c r="O118" s="1"/>
      <c r="P118" s="257"/>
      <c r="Q118" s="1"/>
      <c r="R118" s="1"/>
      <c r="S118" s="1"/>
      <c r="T118" s="1"/>
      <c r="U118" s="1"/>
      <c r="V118" s="1"/>
      <c r="W118" s="2"/>
      <c r="X118" s="1"/>
      <c r="Y118" s="1"/>
      <c r="Z118" s="1"/>
      <c r="AA118" s="1"/>
      <c r="AB118" s="1"/>
      <c r="AC118" s="1"/>
      <c r="AD118" s="1"/>
      <c r="AE118" s="1"/>
    </row>
    <row r="119" spans="1:31" s="191" customFormat="1" ht="26.1" customHeight="1" x14ac:dyDescent="0.25">
      <c r="E119" s="738" t="s">
        <v>230</v>
      </c>
      <c r="F119" s="739"/>
      <c r="G119" s="258"/>
      <c r="H119" s="258"/>
      <c r="I119" s="258"/>
      <c r="J119" s="258"/>
      <c r="K119" s="289"/>
      <c r="L119" s="257"/>
      <c r="M119" s="1"/>
      <c r="N119" s="257"/>
      <c r="O119" s="1"/>
      <c r="P119" s="257"/>
      <c r="Q119" s="1"/>
      <c r="R119" s="1"/>
      <c r="S119" s="1"/>
      <c r="T119" s="1"/>
      <c r="U119" s="1"/>
      <c r="V119" s="1"/>
      <c r="W119" s="2"/>
      <c r="X119" s="1"/>
      <c r="Y119" s="1"/>
      <c r="Z119" s="1"/>
      <c r="AA119" s="1"/>
      <c r="AB119" s="1"/>
      <c r="AC119" s="1"/>
      <c r="AD119" s="1"/>
      <c r="AE119" s="1"/>
    </row>
    <row r="120" spans="1:31" s="191" customFormat="1" ht="26.1" customHeight="1" x14ac:dyDescent="0.25">
      <c r="E120" s="738" t="s">
        <v>231</v>
      </c>
      <c r="F120" s="739"/>
      <c r="G120" s="258"/>
      <c r="H120" s="258"/>
      <c r="I120" s="258"/>
      <c r="J120" s="258"/>
      <c r="K120" s="289"/>
      <c r="L120" s="257"/>
      <c r="M120" s="1"/>
      <c r="N120" s="257"/>
      <c r="O120" s="1"/>
      <c r="P120" s="257"/>
      <c r="Q120" s="1"/>
      <c r="R120" s="1"/>
      <c r="S120" s="1"/>
      <c r="T120" s="1"/>
      <c r="U120" s="1"/>
      <c r="V120" s="1"/>
      <c r="W120" s="2"/>
      <c r="X120" s="1"/>
      <c r="Y120" s="1"/>
      <c r="Z120" s="1"/>
      <c r="AA120" s="1"/>
      <c r="AB120" s="1"/>
      <c r="AC120" s="1"/>
      <c r="AD120" s="1"/>
      <c r="AE120" s="1"/>
    </row>
    <row r="121" spans="1:31" s="191" customFormat="1" ht="26.1" customHeight="1" thickBot="1" x14ac:dyDescent="0.3">
      <c r="E121" s="729" t="s">
        <v>232</v>
      </c>
      <c r="F121" s="747"/>
      <c r="G121" s="620"/>
      <c r="H121" s="620"/>
      <c r="I121" s="620"/>
      <c r="J121" s="620"/>
      <c r="K121" s="650"/>
      <c r="L121" s="257"/>
      <c r="M121" s="1"/>
      <c r="N121" s="257"/>
      <c r="O121" s="1"/>
      <c r="P121" s="257"/>
      <c r="Q121" s="1"/>
      <c r="R121" s="1"/>
      <c r="S121" s="1"/>
      <c r="T121" s="1"/>
      <c r="U121" s="1"/>
      <c r="V121" s="1"/>
      <c r="W121" s="2"/>
      <c r="X121" s="1"/>
      <c r="Y121" s="1"/>
      <c r="Z121" s="1"/>
      <c r="AA121" s="1"/>
      <c r="AB121" s="1"/>
      <c r="AC121" s="1"/>
      <c r="AD121" s="1"/>
      <c r="AE121" s="1"/>
    </row>
    <row r="122" spans="1:31" s="191" customFormat="1" ht="26.1" customHeight="1" thickBot="1" x14ac:dyDescent="0.3">
      <c r="E122" s="723" t="s">
        <v>219</v>
      </c>
      <c r="F122" s="724"/>
      <c r="G122" s="261">
        <v>6.3517030000000005</v>
      </c>
      <c r="H122" s="630">
        <v>0</v>
      </c>
      <c r="I122" s="261">
        <v>1.7897873810491303</v>
      </c>
      <c r="J122" s="630">
        <v>0</v>
      </c>
      <c r="K122" s="277">
        <v>2.9729877475914783</v>
      </c>
      <c r="L122" s="257"/>
      <c r="M122" s="1"/>
      <c r="N122" s="257"/>
      <c r="O122" s="1"/>
      <c r="P122" s="257"/>
      <c r="Q122" s="1"/>
      <c r="R122" s="1"/>
      <c r="S122" s="1"/>
      <c r="T122" s="1"/>
      <c r="U122" s="1"/>
      <c r="V122" s="1"/>
      <c r="W122" s="2"/>
      <c r="X122" s="1"/>
      <c r="Y122" s="1"/>
      <c r="Z122" s="1"/>
      <c r="AA122" s="1"/>
      <c r="AB122" s="1"/>
      <c r="AC122" s="1"/>
      <c r="AD122" s="1"/>
      <c r="AE122" s="1"/>
    </row>
    <row r="123" spans="1:31" s="191" customFormat="1" ht="26.1" customHeight="1" x14ac:dyDescent="0.35">
      <c r="A123" s="622"/>
      <c r="B123" s="622"/>
      <c r="C123" s="622"/>
      <c r="D123" s="622"/>
      <c r="E123" s="622"/>
      <c r="F123" s="622"/>
      <c r="G123" s="622"/>
      <c r="H123" s="622"/>
      <c r="I123" s="525"/>
      <c r="J123" s="525"/>
      <c r="K123" s="525"/>
      <c r="L123" s="257"/>
      <c r="M123" s="789" t="s">
        <v>343</v>
      </c>
      <c r="N123" s="789"/>
      <c r="O123" s="789"/>
      <c r="P123" s="789"/>
      <c r="Q123" s="1"/>
      <c r="R123" s="1"/>
      <c r="S123" s="1"/>
      <c r="T123" s="1"/>
      <c r="U123" s="1"/>
      <c r="V123" s="1"/>
      <c r="W123" s="2"/>
      <c r="X123" s="1"/>
      <c r="Y123" s="1"/>
      <c r="Z123" s="1"/>
      <c r="AA123" s="1"/>
      <c r="AB123" s="1"/>
      <c r="AC123" s="1"/>
      <c r="AD123" s="1"/>
      <c r="AE123" s="1"/>
    </row>
    <row r="124" spans="1:31" s="191" customFormat="1" ht="26.1" customHeight="1" x14ac:dyDescent="0.35">
      <c r="A124" s="622"/>
      <c r="B124" s="622"/>
      <c r="C124" s="622"/>
      <c r="D124" s="622"/>
      <c r="E124" s="622"/>
      <c r="F124" s="622"/>
      <c r="G124" s="622"/>
      <c r="H124" s="622"/>
      <c r="I124" s="525"/>
      <c r="J124" s="525"/>
      <c r="K124" s="525"/>
      <c r="L124" s="273"/>
      <c r="M124" s="273"/>
      <c r="N124" s="273"/>
      <c r="O124" s="257"/>
      <c r="P124" s="257"/>
      <c r="Q124" s="1"/>
      <c r="R124" s="1"/>
      <c r="S124" s="1"/>
      <c r="T124" s="1"/>
      <c r="U124" s="1"/>
      <c r="V124" s="1"/>
      <c r="W124" s="2"/>
      <c r="X124" s="1"/>
      <c r="Y124" s="1"/>
      <c r="Z124" s="1"/>
      <c r="AA124" s="1"/>
      <c r="AB124" s="1"/>
      <c r="AC124" s="1"/>
      <c r="AD124" s="1"/>
      <c r="AE124" s="1"/>
    </row>
    <row r="125" spans="1:31" s="191" customFormat="1" ht="20.25" customHeight="1" x14ac:dyDescent="0.25">
      <c r="A125" s="727" t="s">
        <v>358</v>
      </c>
      <c r="B125" s="727"/>
      <c r="C125" s="727"/>
      <c r="D125" s="727"/>
      <c r="E125" s="727"/>
      <c r="F125" s="727"/>
      <c r="G125" s="727"/>
      <c r="H125" s="727"/>
      <c r="I125" s="727"/>
      <c r="J125" s="727"/>
      <c r="K125" s="727"/>
      <c r="L125" s="727"/>
      <c r="M125" s="727"/>
      <c r="N125" s="727"/>
      <c r="O125" s="727"/>
      <c r="P125" s="727"/>
      <c r="Q125" s="727"/>
    </row>
    <row r="126" spans="1:31" s="191" customFormat="1" ht="18" customHeight="1" x14ac:dyDescent="0.25">
      <c r="A126" s="813" t="s">
        <v>269</v>
      </c>
      <c r="B126" s="813"/>
      <c r="C126" s="813"/>
      <c r="D126" s="813"/>
      <c r="E126" s="813"/>
      <c r="F126" s="813"/>
      <c r="G126" s="813"/>
      <c r="H126" s="813"/>
      <c r="I126" s="813"/>
      <c r="J126" s="813"/>
      <c r="K126" s="813"/>
      <c r="L126" s="813"/>
      <c r="M126" s="813"/>
      <c r="N126" s="813"/>
      <c r="O126" s="813"/>
      <c r="P126" s="813"/>
      <c r="Q126" s="813"/>
    </row>
    <row r="127" spans="1:31" s="191" customFormat="1" ht="15.6" x14ac:dyDescent="0.25">
      <c r="A127" s="330"/>
      <c r="B127" s="350"/>
      <c r="C127" s="350"/>
      <c r="D127" s="350"/>
      <c r="E127" s="350"/>
      <c r="F127" s="350"/>
      <c r="G127" s="350"/>
      <c r="H127" s="350"/>
      <c r="I127" s="350"/>
      <c r="J127" s="350"/>
      <c r="K127" s="350"/>
      <c r="L127" s="350"/>
      <c r="M127" s="350"/>
      <c r="N127" s="350"/>
      <c r="O127" s="257"/>
      <c r="P127" s="257"/>
      <c r="Q127" s="213"/>
    </row>
    <row r="128" spans="1:31" s="191" customFormat="1" ht="15.6" x14ac:dyDescent="0.25">
      <c r="A128" s="330"/>
      <c r="B128" s="350"/>
      <c r="C128" s="350"/>
      <c r="D128" s="350"/>
      <c r="E128" s="350"/>
      <c r="F128" s="350"/>
      <c r="G128" s="350"/>
      <c r="H128" s="350"/>
      <c r="I128" s="350"/>
      <c r="J128" s="350"/>
      <c r="K128" s="350"/>
      <c r="L128" s="350"/>
      <c r="M128" s="350"/>
      <c r="N128" s="350"/>
      <c r="O128" s="257"/>
      <c r="P128" s="257"/>
      <c r="Q128" s="213"/>
    </row>
    <row r="129" spans="1:20" s="191" customFormat="1" ht="26.25" customHeight="1" x14ac:dyDescent="0.25">
      <c r="A129" s="726" t="s">
        <v>270</v>
      </c>
      <c r="B129" s="726"/>
      <c r="C129" s="726"/>
      <c r="D129" s="726"/>
      <c r="E129" s="726"/>
      <c r="F129" s="726"/>
      <c r="G129" s="726"/>
      <c r="H129" s="726"/>
      <c r="I129" s="726"/>
      <c r="J129" s="726"/>
      <c r="K129" s="726"/>
      <c r="L129" s="726"/>
      <c r="M129" s="726"/>
      <c r="N129" s="726"/>
      <c r="O129" s="726"/>
      <c r="P129" s="726"/>
      <c r="Q129" s="726"/>
    </row>
    <row r="130" spans="1:20" s="191" customFormat="1" ht="18.600000000000001" thickBot="1" x14ac:dyDescent="0.4">
      <c r="A130" s="721" t="s">
        <v>271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638"/>
    </row>
    <row r="131" spans="1:20" s="191" customFormat="1" ht="36" customHeight="1" thickBot="1" x14ac:dyDescent="0.3">
      <c r="B131" s="811" t="s">
        <v>223</v>
      </c>
      <c r="C131" s="812"/>
      <c r="D131" s="362" t="s">
        <v>192</v>
      </c>
      <c r="E131" s="362" t="s">
        <v>193</v>
      </c>
      <c r="F131" s="362" t="s">
        <v>132</v>
      </c>
      <c r="G131" s="362" t="s">
        <v>194</v>
      </c>
      <c r="H131" s="362" t="s">
        <v>135</v>
      </c>
      <c r="I131" s="362" t="s">
        <v>195</v>
      </c>
      <c r="J131" s="362" t="s">
        <v>131</v>
      </c>
      <c r="K131" s="362" t="s">
        <v>134</v>
      </c>
      <c r="L131" s="426" t="s">
        <v>106</v>
      </c>
      <c r="M131" s="431" t="s">
        <v>137</v>
      </c>
      <c r="N131" s="429" t="s">
        <v>272</v>
      </c>
      <c r="O131" s="296" t="s">
        <v>273</v>
      </c>
    </row>
    <row r="132" spans="1:20" s="191" customFormat="1" ht="26.1" customHeight="1" x14ac:dyDescent="0.25">
      <c r="B132" s="807" t="s">
        <v>274</v>
      </c>
      <c r="C132" s="808"/>
      <c r="D132" s="351">
        <v>43.330470400000003</v>
      </c>
      <c r="E132" s="351">
        <v>12.647549779999999</v>
      </c>
      <c r="F132" s="351">
        <v>0.50600000000000001</v>
      </c>
      <c r="G132" s="351">
        <v>1.9758</v>
      </c>
      <c r="H132" s="351">
        <v>2.85737825</v>
      </c>
      <c r="I132" s="351">
        <v>0.66732499999999995</v>
      </c>
      <c r="J132" s="351">
        <v>0</v>
      </c>
      <c r="K132" s="351">
        <v>0.17386199999999999</v>
      </c>
      <c r="L132" s="427">
        <v>0</v>
      </c>
      <c r="M132" s="432">
        <v>-0.89940702466589051</v>
      </c>
      <c r="N132" s="430">
        <v>61.258978405334112</v>
      </c>
      <c r="O132" s="433">
        <v>37.027995623002049</v>
      </c>
    </row>
    <row r="133" spans="1:20" s="191" customFormat="1" ht="26.1" customHeight="1" x14ac:dyDescent="0.25">
      <c r="B133" s="807" t="s">
        <v>275</v>
      </c>
      <c r="C133" s="808"/>
      <c r="D133" s="495"/>
      <c r="E133" s="495"/>
      <c r="F133" s="495"/>
      <c r="G133" s="495"/>
      <c r="H133" s="495"/>
      <c r="I133" s="495"/>
      <c r="J133" s="495"/>
      <c r="K133" s="495"/>
      <c r="L133" s="496"/>
      <c r="M133" s="432"/>
      <c r="N133" s="430"/>
      <c r="O133" s="497"/>
    </row>
    <row r="134" spans="1:20" s="191" customFormat="1" ht="26.1" customHeight="1" x14ac:dyDescent="0.25">
      <c r="B134" s="807" t="s">
        <v>244</v>
      </c>
      <c r="C134" s="808"/>
      <c r="D134" s="495"/>
      <c r="E134" s="495"/>
      <c r="F134" s="495"/>
      <c r="G134" s="495"/>
      <c r="H134" s="495"/>
      <c r="I134" s="495"/>
      <c r="J134" s="495"/>
      <c r="K134" s="495"/>
      <c r="L134" s="496"/>
      <c r="M134" s="432"/>
      <c r="N134" s="430"/>
      <c r="O134" s="432"/>
    </row>
    <row r="135" spans="1:20" s="191" customFormat="1" ht="26.1" customHeight="1" thickBot="1" x14ac:dyDescent="0.3">
      <c r="B135" s="807" t="s">
        <v>276</v>
      </c>
      <c r="C135" s="808"/>
      <c r="D135" s="657"/>
      <c r="E135" s="657"/>
      <c r="F135" s="657"/>
      <c r="G135" s="657"/>
      <c r="H135" s="657"/>
      <c r="I135" s="657"/>
      <c r="J135" s="657"/>
      <c r="K135" s="657"/>
      <c r="L135" s="657"/>
      <c r="M135" s="658"/>
      <c r="N135" s="659"/>
      <c r="O135" s="659"/>
    </row>
    <row r="136" spans="1:20" s="191" customFormat="1" ht="35.25" customHeight="1" thickBot="1" x14ac:dyDescent="0.3">
      <c r="B136" s="809" t="s">
        <v>219</v>
      </c>
      <c r="C136" s="810"/>
      <c r="D136" s="363">
        <v>43.330470400000003</v>
      </c>
      <c r="E136" s="363">
        <v>12.647549779999999</v>
      </c>
      <c r="F136" s="363">
        <v>0.50600000000000001</v>
      </c>
      <c r="G136" s="363">
        <v>1.9758</v>
      </c>
      <c r="H136" s="363">
        <v>2.85737825</v>
      </c>
      <c r="I136" s="363">
        <v>0.66732499999999995</v>
      </c>
      <c r="J136" s="363">
        <v>0</v>
      </c>
      <c r="K136" s="363">
        <v>0.17386199999999999</v>
      </c>
      <c r="L136" s="428">
        <v>0</v>
      </c>
      <c r="M136" s="428">
        <v>-0.89940702466589051</v>
      </c>
      <c r="N136" s="304">
        <v>61.258978405334112</v>
      </c>
      <c r="O136" s="305">
        <v>37.027995623002049</v>
      </c>
      <c r="T136" s="196"/>
    </row>
    <row r="137" spans="1:20" s="191" customFormat="1" ht="15" x14ac:dyDescent="0.25">
      <c r="A137" s="306"/>
      <c r="B137" s="213"/>
      <c r="C137" s="213"/>
      <c r="D137" s="213"/>
      <c r="E137" s="213"/>
    </row>
    <row r="138" spans="1:20" s="191" customFormat="1" ht="15" x14ac:dyDescent="0.25">
      <c r="A138" s="306"/>
      <c r="B138" s="213"/>
      <c r="C138" s="213"/>
      <c r="D138" s="213"/>
      <c r="E138" s="213"/>
    </row>
    <row r="139" spans="1:20" s="191" customFormat="1" ht="15" x14ac:dyDescent="0.25">
      <c r="A139" s="306"/>
      <c r="B139" s="213"/>
      <c r="C139" s="213"/>
      <c r="D139" s="213"/>
      <c r="E139" s="213"/>
    </row>
    <row r="140" spans="1:20" s="191" customFormat="1" ht="15" x14ac:dyDescent="0.25">
      <c r="A140" s="306"/>
      <c r="B140" s="213"/>
      <c r="C140" s="213"/>
      <c r="D140" s="213"/>
      <c r="E140" s="213"/>
    </row>
    <row r="141" spans="1:20" s="191" customFormat="1" ht="29.25" customHeight="1" x14ac:dyDescent="0.25">
      <c r="A141" s="725" t="s">
        <v>336</v>
      </c>
      <c r="B141" s="725"/>
      <c r="C141" s="725"/>
      <c r="D141" s="725"/>
      <c r="E141" s="509"/>
      <c r="F141" s="509"/>
      <c r="K141" s="509"/>
      <c r="L141" s="509"/>
      <c r="M141" s="725" t="s">
        <v>337</v>
      </c>
      <c r="N141" s="725"/>
      <c r="O141" s="725"/>
      <c r="P141" s="725"/>
    </row>
    <row r="142" spans="1:20" s="191" customFormat="1" ht="21" customHeight="1" thickBot="1" x14ac:dyDescent="0.3">
      <c r="A142" s="721" t="s">
        <v>277</v>
      </c>
      <c r="B142" s="721"/>
      <c r="C142" s="721"/>
      <c r="D142" s="721"/>
      <c r="E142" s="510"/>
      <c r="F142" s="510"/>
      <c r="K142" s="510"/>
      <c r="L142" s="510"/>
      <c r="M142" s="721" t="s">
        <v>277</v>
      </c>
      <c r="N142" s="721"/>
      <c r="O142" s="721"/>
      <c r="P142" s="721"/>
    </row>
    <row r="143" spans="1:20" s="191" customFormat="1" ht="30" customHeight="1" x14ac:dyDescent="0.25">
      <c r="B143" s="796" t="s">
        <v>223</v>
      </c>
      <c r="C143" s="797"/>
      <c r="D143" s="798" t="s">
        <v>278</v>
      </c>
      <c r="E143" s="799"/>
      <c r="M143" s="796" t="s">
        <v>223</v>
      </c>
      <c r="N143" s="797"/>
      <c r="O143" s="798" t="s">
        <v>278</v>
      </c>
      <c r="P143" s="799"/>
    </row>
    <row r="144" spans="1:20" s="191" customFormat="1" ht="30" customHeight="1" x14ac:dyDescent="0.25">
      <c r="B144" s="790" t="s">
        <v>274</v>
      </c>
      <c r="C144" s="791"/>
      <c r="D144" s="800">
        <v>21.275194815215663</v>
      </c>
      <c r="E144" s="801"/>
      <c r="M144" s="790" t="s">
        <v>274</v>
      </c>
      <c r="N144" s="791"/>
      <c r="O144" s="804">
        <v>7.8985135285000014</v>
      </c>
      <c r="P144" s="805"/>
    </row>
    <row r="145" spans="1:17" s="191" customFormat="1" ht="30" customHeight="1" x14ac:dyDescent="0.25">
      <c r="B145" s="790" t="s">
        <v>275</v>
      </c>
      <c r="C145" s="791"/>
      <c r="D145" s="800"/>
      <c r="E145" s="801"/>
      <c r="M145" s="790" t="s">
        <v>275</v>
      </c>
      <c r="N145" s="791"/>
      <c r="O145" s="804"/>
      <c r="P145" s="805"/>
    </row>
    <row r="146" spans="1:17" s="191" customFormat="1" ht="30" customHeight="1" x14ac:dyDescent="0.25">
      <c r="B146" s="790" t="s">
        <v>244</v>
      </c>
      <c r="C146" s="791"/>
      <c r="D146" s="800"/>
      <c r="E146" s="801"/>
      <c r="M146" s="790" t="s">
        <v>244</v>
      </c>
      <c r="N146" s="791"/>
      <c r="O146" s="804"/>
      <c r="P146" s="805"/>
    </row>
    <row r="147" spans="1:17" s="191" customFormat="1" ht="30" customHeight="1" x14ac:dyDescent="0.25">
      <c r="B147" s="790" t="s">
        <v>276</v>
      </c>
      <c r="C147" s="791"/>
      <c r="D147" s="800"/>
      <c r="E147" s="801"/>
      <c r="M147" s="790" t="s">
        <v>276</v>
      </c>
      <c r="N147" s="791"/>
      <c r="O147" s="804"/>
      <c r="P147" s="805"/>
    </row>
    <row r="148" spans="1:17" s="191" customFormat="1" ht="30" customHeight="1" thickBot="1" x14ac:dyDescent="0.3">
      <c r="B148" s="793" t="s">
        <v>219</v>
      </c>
      <c r="C148" s="794"/>
      <c r="D148" s="802">
        <v>21.275194815215663</v>
      </c>
      <c r="E148" s="803"/>
      <c r="M148" s="793" t="s">
        <v>219</v>
      </c>
      <c r="N148" s="794"/>
      <c r="O148" s="802">
        <v>7.8985135285000014</v>
      </c>
      <c r="P148" s="803"/>
    </row>
    <row r="149" spans="1:17" s="191" customFormat="1" ht="30" customHeight="1" x14ac:dyDescent="0.25">
      <c r="B149" s="213"/>
      <c r="H149" s="660"/>
    </row>
    <row r="150" spans="1:17" s="191" customFormat="1" ht="30" customHeight="1" x14ac:dyDescent="0.25">
      <c r="A150" s="727" t="s">
        <v>359</v>
      </c>
      <c r="B150" s="727"/>
      <c r="C150" s="727"/>
      <c r="D150" s="727"/>
      <c r="E150" s="727"/>
      <c r="F150" s="727"/>
      <c r="G150" s="727"/>
      <c r="H150" s="727"/>
      <c r="I150" s="727"/>
      <c r="J150" s="727"/>
      <c r="K150" s="727"/>
      <c r="L150" s="727"/>
      <c r="M150" s="727"/>
      <c r="N150" s="727"/>
      <c r="O150" s="727"/>
      <c r="P150" s="727"/>
      <c r="Q150" s="727"/>
    </row>
    <row r="151" spans="1:17" s="191" customFormat="1" ht="26.4" thickBot="1" x14ac:dyDescent="0.4">
      <c r="A151" s="306"/>
      <c r="B151" s="213"/>
      <c r="C151" s="213"/>
      <c r="D151" s="213"/>
      <c r="E151" s="213"/>
      <c r="F151" s="661"/>
      <c r="G151" s="820" t="s">
        <v>277</v>
      </c>
      <c r="H151" s="820"/>
      <c r="I151" s="820"/>
      <c r="J151" s="820"/>
      <c r="K151" s="510"/>
      <c r="L151" s="662"/>
      <c r="M151" s="662"/>
    </row>
    <row r="152" spans="1:17" s="191" customFormat="1" ht="20.25" customHeight="1" thickBot="1" x14ac:dyDescent="0.4">
      <c r="A152" s="638"/>
      <c r="B152" s="638"/>
      <c r="F152" s="662"/>
      <c r="G152" s="821" t="s">
        <v>223</v>
      </c>
      <c r="H152" s="822"/>
      <c r="I152" s="823" t="s">
        <v>278</v>
      </c>
      <c r="J152" s="824"/>
      <c r="K152" s="352"/>
      <c r="L152" s="663"/>
    </row>
    <row r="153" spans="1:17" s="191" customFormat="1" ht="20.25" customHeight="1" x14ac:dyDescent="0.4">
      <c r="A153" s="638"/>
      <c r="B153" s="638"/>
      <c r="F153" s="664"/>
      <c r="G153" s="790" t="s">
        <v>274</v>
      </c>
      <c r="H153" s="791"/>
      <c r="I153" s="825">
        <v>119.82486833849637</v>
      </c>
      <c r="J153" s="826"/>
      <c r="Q153" s="652"/>
    </row>
    <row r="154" spans="1:17" s="191" customFormat="1" ht="24.9" customHeight="1" x14ac:dyDescent="0.25">
      <c r="A154" s="665"/>
      <c r="B154" s="213"/>
      <c r="G154" s="790" t="s">
        <v>275</v>
      </c>
      <c r="H154" s="791"/>
      <c r="I154" s="816"/>
      <c r="J154" s="817"/>
    </row>
    <row r="155" spans="1:17" s="191" customFormat="1" ht="24.9" customHeight="1" x14ac:dyDescent="0.25">
      <c r="A155" s="314"/>
      <c r="B155" s="314"/>
      <c r="G155" s="790" t="s">
        <v>244</v>
      </c>
      <c r="H155" s="791"/>
      <c r="I155" s="816"/>
      <c r="J155" s="817"/>
    </row>
    <row r="156" spans="1:17" s="191" customFormat="1" ht="24.9" customHeight="1" thickBot="1" x14ac:dyDescent="0.55000000000000004">
      <c r="A156" s="314"/>
      <c r="B156" s="314"/>
      <c r="G156" s="790" t="s">
        <v>276</v>
      </c>
      <c r="H156" s="791"/>
      <c r="I156" s="818"/>
      <c r="J156" s="819"/>
      <c r="L156" s="666"/>
    </row>
    <row r="157" spans="1:17" s="191" customFormat="1" ht="24.9" customHeight="1" thickBot="1" x14ac:dyDescent="0.4">
      <c r="A157" s="314"/>
      <c r="B157" s="314"/>
      <c r="F157" s="660"/>
      <c r="G157" s="723" t="s">
        <v>219</v>
      </c>
      <c r="H157" s="814"/>
      <c r="I157" s="815">
        <v>119.82486833849637</v>
      </c>
      <c r="J157" s="712"/>
      <c r="L157" s="662"/>
    </row>
    <row r="158" spans="1:17" s="191" customFormat="1" ht="24.9" customHeight="1" x14ac:dyDescent="0.25">
      <c r="A158" s="314"/>
      <c r="B158" s="314"/>
      <c r="H158" s="308"/>
      <c r="I158" s="313"/>
      <c r="N158" s="789" t="s">
        <v>343</v>
      </c>
      <c r="O158" s="789"/>
      <c r="P158" s="789"/>
      <c r="Q158" s="789"/>
    </row>
    <row r="159" spans="1:17" s="191" customFormat="1" ht="24.9" customHeight="1" x14ac:dyDescent="0.25">
      <c r="A159" s="314"/>
      <c r="B159" s="314"/>
      <c r="H159" s="308"/>
      <c r="I159" s="313"/>
    </row>
    <row r="160" spans="1:17" s="191" customFormat="1" ht="24" customHeight="1" x14ac:dyDescent="0.35">
      <c r="A160" s="245"/>
      <c r="B160" s="245"/>
      <c r="C160" s="273"/>
      <c r="D160" s="213"/>
      <c r="E160" s="213"/>
      <c r="F160" s="245"/>
      <c r="G160" s="245"/>
      <c r="H160" s="273"/>
      <c r="I160" s="313"/>
      <c r="J160" s="638"/>
      <c r="M160" s="638"/>
    </row>
    <row r="161" spans="3:14" x14ac:dyDescent="0.25">
      <c r="C161" s="1"/>
      <c r="D161" s="1"/>
      <c r="E161" s="1"/>
      <c r="H161" s="316"/>
      <c r="I161" s="316"/>
      <c r="J161" s="215"/>
      <c r="K161" s="191"/>
      <c r="L161" s="191"/>
      <c r="M161" s="215"/>
      <c r="N161" s="191"/>
    </row>
    <row r="162" spans="3:14" x14ac:dyDescent="0.25">
      <c r="C162" s="1"/>
      <c r="D162" s="1"/>
      <c r="E162" s="1"/>
      <c r="H162" s="316"/>
      <c r="I162" s="316"/>
      <c r="J162" s="191"/>
      <c r="K162" s="191"/>
      <c r="L162" s="191"/>
      <c r="M162" s="191"/>
      <c r="N162" s="191"/>
    </row>
    <row r="163" spans="3:14" ht="24.9" customHeight="1" x14ac:dyDescent="0.25">
      <c r="C163" s="1"/>
      <c r="D163" s="1"/>
      <c r="E163" s="1"/>
      <c r="H163" s="316"/>
      <c r="I163" s="316"/>
      <c r="J163" s="191"/>
      <c r="K163" s="191"/>
      <c r="L163" s="191"/>
      <c r="M163" s="191"/>
      <c r="N163" s="191"/>
    </row>
    <row r="164" spans="3:14" ht="24.9" customHeight="1" x14ac:dyDescent="0.25">
      <c r="C164" s="1"/>
      <c r="D164" s="1"/>
      <c r="E164" s="1"/>
      <c r="H164" s="316"/>
      <c r="I164" s="316"/>
    </row>
    <row r="165" spans="3:14" ht="24.9" customHeight="1" x14ac:dyDescent="0.25">
      <c r="C165" s="1"/>
      <c r="D165" s="1"/>
      <c r="E165" s="1"/>
    </row>
    <row r="166" spans="3:14" ht="24.9" customHeight="1" x14ac:dyDescent="0.25">
      <c r="C166" s="1"/>
      <c r="D166" s="1"/>
      <c r="E166" s="1"/>
    </row>
    <row r="167" spans="3:14" ht="24.9" customHeight="1" x14ac:dyDescent="0.25">
      <c r="C167" s="1"/>
      <c r="D167" s="1"/>
      <c r="E167" s="1"/>
    </row>
    <row r="168" spans="3:14" ht="24.9" customHeight="1" x14ac:dyDescent="0.25">
      <c r="C168" s="1"/>
      <c r="D168" s="1"/>
      <c r="E168" s="1"/>
    </row>
  </sheetData>
  <mergeCells count="165"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44:Q44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70:Q70"/>
    <mergeCell ref="A71:F71"/>
    <mergeCell ref="I71:O71"/>
    <mergeCell ref="I72:J72"/>
    <mergeCell ref="I73:J73"/>
    <mergeCell ref="I74:J74"/>
    <mergeCell ref="G81:I81"/>
    <mergeCell ref="B82:C82"/>
    <mergeCell ref="E63:F63"/>
    <mergeCell ref="E64:F64"/>
    <mergeCell ref="E65:F65"/>
    <mergeCell ref="E66:F66"/>
    <mergeCell ref="E67:F67"/>
    <mergeCell ref="E68:F68"/>
    <mergeCell ref="F82:G82"/>
    <mergeCell ref="P82:Q82"/>
    <mergeCell ref="I75:J75"/>
    <mergeCell ref="I76:J76"/>
    <mergeCell ref="I77:J77"/>
    <mergeCell ref="B80:D80"/>
    <mergeCell ref="K80:P80"/>
    <mergeCell ref="E93:F93"/>
    <mergeCell ref="B83:C83"/>
    <mergeCell ref="B84:C84"/>
    <mergeCell ref="B85:C85"/>
    <mergeCell ref="B86:C86"/>
    <mergeCell ref="B87:C87"/>
    <mergeCell ref="B81:D81"/>
    <mergeCell ref="L81:O81"/>
    <mergeCell ref="F83:G83"/>
    <mergeCell ref="F84:G84"/>
    <mergeCell ref="F86:G86"/>
    <mergeCell ref="F87:G87"/>
    <mergeCell ref="F85:G85"/>
    <mergeCell ref="K88:Q88"/>
    <mergeCell ref="G157:H157"/>
    <mergeCell ref="I157:J157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O148:P148"/>
    <mergeCell ref="A141:D141"/>
    <mergeCell ref="M141:P141"/>
    <mergeCell ref="A142:D142"/>
    <mergeCell ref="M142:P142"/>
    <mergeCell ref="B146:C146"/>
    <mergeCell ref="M146:N146"/>
    <mergeCell ref="L85:M85"/>
    <mergeCell ref="M144:N144"/>
    <mergeCell ref="B135:C135"/>
    <mergeCell ref="B136:C136"/>
    <mergeCell ref="A129:Q129"/>
    <mergeCell ref="A130:Q130"/>
    <mergeCell ref="B131:C131"/>
    <mergeCell ref="B132:C132"/>
    <mergeCell ref="B133:C133"/>
    <mergeCell ref="B134:C134"/>
    <mergeCell ref="E119:F119"/>
    <mergeCell ref="A126:Q126"/>
    <mergeCell ref="I109:J109"/>
    <mergeCell ref="I110:J110"/>
    <mergeCell ref="A114:Q114"/>
    <mergeCell ref="E116:K116"/>
    <mergeCell ref="E117:F117"/>
    <mergeCell ref="M143:N143"/>
    <mergeCell ref="L82:M82"/>
    <mergeCell ref="B144:C144"/>
    <mergeCell ref="M145:N145"/>
    <mergeCell ref="L84:M84"/>
    <mergeCell ref="E120:F120"/>
    <mergeCell ref="E121:F121"/>
    <mergeCell ref="E122:F122"/>
    <mergeCell ref="A125:Q125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A89:Q89"/>
    <mergeCell ref="A91:Q91"/>
    <mergeCell ref="N158:Q158"/>
    <mergeCell ref="M123:P123"/>
    <mergeCell ref="N79:Q79"/>
    <mergeCell ref="N42:Q42"/>
    <mergeCell ref="B147:C147"/>
    <mergeCell ref="M147:N147"/>
    <mergeCell ref="L86:M86"/>
    <mergeCell ref="B148:C148"/>
    <mergeCell ref="M148:N148"/>
    <mergeCell ref="L87:M87"/>
    <mergeCell ref="B143:C143"/>
    <mergeCell ref="D143:E143"/>
    <mergeCell ref="O143:P143"/>
    <mergeCell ref="D144:E144"/>
    <mergeCell ref="D145:E145"/>
    <mergeCell ref="D146:E146"/>
    <mergeCell ref="D147:E147"/>
    <mergeCell ref="D148:E148"/>
    <mergeCell ref="O144:P144"/>
    <mergeCell ref="O145:P145"/>
    <mergeCell ref="O146:P146"/>
    <mergeCell ref="O147:P147"/>
    <mergeCell ref="L83:M83"/>
    <mergeCell ref="B145:C145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43" orientation="landscape" r:id="rId1"/>
  <headerFooter>
    <oddHeader>&amp;LSNH/DFI/DPR/DCO/24</oddHeader>
    <oddFooter>&amp;R&amp;"Rockwell,Normal"&amp;8&amp;P</oddFooter>
  </headerFooter>
  <rowBreaks count="3" manualBreakCount="3">
    <brk id="43" max="16" man="1"/>
    <brk id="79" max="16" man="1"/>
    <brk id="123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C2:H47"/>
  <sheetViews>
    <sheetView workbookViewId="0">
      <selection activeCell="D5" sqref="D5:G5"/>
    </sheetView>
  </sheetViews>
  <sheetFormatPr baseColWidth="10" defaultColWidth="11.44140625" defaultRowHeight="13.8" x14ac:dyDescent="0.25"/>
  <cols>
    <col min="1" max="1" width="15.109375" style="369" customWidth="1"/>
    <col min="2" max="2" width="7.44140625" style="369" customWidth="1"/>
    <col min="3" max="3" width="58.88671875" style="369" customWidth="1"/>
    <col min="4" max="4" width="16.6640625" style="369" customWidth="1"/>
    <col min="5" max="8" width="15.6640625" style="369" customWidth="1"/>
    <col min="9" max="16384" width="11.44140625" style="369"/>
  </cols>
  <sheetData>
    <row r="2" spans="3:8" ht="21" x14ac:dyDescent="0.4">
      <c r="C2" s="854" t="s">
        <v>291</v>
      </c>
      <c r="D2" s="854"/>
      <c r="E2" s="854"/>
      <c r="F2" s="854"/>
      <c r="G2" s="854"/>
      <c r="H2" s="854"/>
    </row>
    <row r="3" spans="3:8" ht="12" customHeight="1" x14ac:dyDescent="0.35">
      <c r="C3" s="370"/>
      <c r="D3" s="370"/>
      <c r="E3" s="370"/>
      <c r="F3" s="370"/>
      <c r="G3" s="370"/>
      <c r="H3" s="370"/>
    </row>
    <row r="4" spans="3:8" ht="14.4" thickBot="1" x14ac:dyDescent="0.3">
      <c r="F4" s="371"/>
      <c r="G4" s="371"/>
      <c r="H4" s="371"/>
    </row>
    <row r="5" spans="3:8" ht="15.6" x14ac:dyDescent="0.3">
      <c r="C5" s="855"/>
      <c r="D5" s="857">
        <v>2021</v>
      </c>
      <c r="E5" s="858"/>
      <c r="F5" s="858"/>
      <c r="G5" s="859"/>
      <c r="H5" s="860" t="s">
        <v>1</v>
      </c>
    </row>
    <row r="6" spans="3:8" ht="15" thickBot="1" x14ac:dyDescent="0.3">
      <c r="C6" s="856"/>
      <c r="D6" s="372" t="s">
        <v>292</v>
      </c>
      <c r="E6" s="373" t="s">
        <v>293</v>
      </c>
      <c r="F6" s="373" t="s">
        <v>294</v>
      </c>
      <c r="G6" s="374" t="s">
        <v>295</v>
      </c>
      <c r="H6" s="861"/>
    </row>
    <row r="7" spans="3:8" ht="14.4" x14ac:dyDescent="0.3">
      <c r="C7" s="375" t="s">
        <v>296</v>
      </c>
      <c r="D7" s="438"/>
      <c r="E7" s="376"/>
      <c r="F7" s="376"/>
      <c r="G7" s="377"/>
      <c r="H7" s="434"/>
    </row>
    <row r="8" spans="3:8" ht="16.2" x14ac:dyDescent="0.35">
      <c r="C8" s="378" t="s">
        <v>297</v>
      </c>
      <c r="D8" s="439" t="e">
        <f>D9+D10</f>
        <v>#REF!</v>
      </c>
      <c r="E8" s="379" t="e">
        <f>E9+E10</f>
        <v>#REF!</v>
      </c>
      <c r="F8" s="379" t="e">
        <f>F9+F10</f>
        <v>#REF!</v>
      </c>
      <c r="G8" s="380" t="e">
        <f>G9+G10</f>
        <v>#REF!</v>
      </c>
      <c r="H8" s="435" t="e">
        <f>H9+H10</f>
        <v>#REF!</v>
      </c>
    </row>
    <row r="9" spans="3:8" x14ac:dyDescent="0.25">
      <c r="C9" s="381" t="s">
        <v>298</v>
      </c>
      <c r="D9" s="440" t="e">
        <f>#REF!</f>
        <v>#REF!</v>
      </c>
      <c r="E9" s="382" t="e">
        <f>#REF!</f>
        <v>#REF!</v>
      </c>
      <c r="F9" s="382" t="e">
        <f>#REF!</f>
        <v>#REF!</v>
      </c>
      <c r="G9" s="383" t="e">
        <f>#REF!</f>
        <v>#REF!</v>
      </c>
      <c r="H9" s="436" t="e">
        <f>SUM(D9:G9)</f>
        <v>#REF!</v>
      </c>
    </row>
    <row r="10" spans="3:8" x14ac:dyDescent="0.25">
      <c r="C10" s="384" t="s">
        <v>299</v>
      </c>
      <c r="D10" s="441" t="e">
        <f>#REF!</f>
        <v>#REF!</v>
      </c>
      <c r="E10" s="385" t="e">
        <f>#REF!</f>
        <v>#REF!</v>
      </c>
      <c r="F10" s="385" t="e">
        <f>#REF!</f>
        <v>#REF!</v>
      </c>
      <c r="G10" s="386" t="e">
        <f>#REF!</f>
        <v>#REF!</v>
      </c>
      <c r="H10" s="437" t="e">
        <f>SUM(D10:G10)</f>
        <v>#REF!</v>
      </c>
    </row>
    <row r="11" spans="3:8" ht="16.2" x14ac:dyDescent="0.35">
      <c r="C11" s="387" t="s">
        <v>300</v>
      </c>
      <c r="D11" s="439" t="e">
        <f>D12+D13</f>
        <v>#REF!</v>
      </c>
      <c r="E11" s="379" t="e">
        <f>E12+E13</f>
        <v>#REF!</v>
      </c>
      <c r="F11" s="379" t="e">
        <f>F12+F13</f>
        <v>#REF!</v>
      </c>
      <c r="G11" s="380" t="e">
        <f>G12+G13</f>
        <v>#REF!</v>
      </c>
      <c r="H11" s="435" t="e">
        <f>H12+H13</f>
        <v>#REF!</v>
      </c>
    </row>
    <row r="12" spans="3:8" x14ac:dyDescent="0.25">
      <c r="C12" s="381" t="s">
        <v>298</v>
      </c>
      <c r="D12" s="440" t="e">
        <f>#REF!</f>
        <v>#REF!</v>
      </c>
      <c r="E12" s="382" t="e">
        <f>#REF!</f>
        <v>#REF!</v>
      </c>
      <c r="F12" s="382" t="e">
        <f>#REF!</f>
        <v>#REF!</v>
      </c>
      <c r="G12" s="383" t="e">
        <f>#REF!</f>
        <v>#REF!</v>
      </c>
      <c r="H12" s="436" t="e">
        <f>SUM(D12:G12)</f>
        <v>#REF!</v>
      </c>
    </row>
    <row r="13" spans="3:8" x14ac:dyDescent="0.25">
      <c r="C13" s="384" t="s">
        <v>299</v>
      </c>
      <c r="D13" s="441" t="e">
        <f>#REF!</f>
        <v>#REF!</v>
      </c>
      <c r="E13" s="385" t="e">
        <f>#REF!</f>
        <v>#REF!</v>
      </c>
      <c r="F13" s="385" t="e">
        <f>#REF!</f>
        <v>#REF!</v>
      </c>
      <c r="G13" s="386" t="e">
        <f>#REF!</f>
        <v>#REF!</v>
      </c>
      <c r="H13" s="437" t="e">
        <f>SUM(D13:G13)</f>
        <v>#REF!</v>
      </c>
    </row>
    <row r="14" spans="3:8" ht="16.2" x14ac:dyDescent="0.35">
      <c r="C14" s="387" t="s">
        <v>301</v>
      </c>
      <c r="D14" s="439" t="e">
        <f>D15+D16</f>
        <v>#REF!</v>
      </c>
      <c r="E14" s="379" t="e">
        <f>E15+E16</f>
        <v>#REF!</v>
      </c>
      <c r="F14" s="379" t="e">
        <f>F15+F16</f>
        <v>#REF!</v>
      </c>
      <c r="G14" s="380" t="e">
        <f>G15+G16</f>
        <v>#REF!</v>
      </c>
      <c r="H14" s="435" t="e">
        <f>H15+H16</f>
        <v>#REF!</v>
      </c>
    </row>
    <row r="15" spans="3:8" x14ac:dyDescent="0.25">
      <c r="C15" s="381" t="s">
        <v>298</v>
      </c>
      <c r="D15" s="440" t="e">
        <f>#REF!</f>
        <v>#REF!</v>
      </c>
      <c r="E15" s="382" t="e">
        <f>#REF!</f>
        <v>#REF!</v>
      </c>
      <c r="F15" s="382" t="e">
        <f>#REF!</f>
        <v>#REF!</v>
      </c>
      <c r="G15" s="383" t="e">
        <f>#REF!</f>
        <v>#REF!</v>
      </c>
      <c r="H15" s="436" t="e">
        <f>SUM(D15:G15)</f>
        <v>#REF!</v>
      </c>
    </row>
    <row r="16" spans="3:8" x14ac:dyDescent="0.25">
      <c r="C16" s="384" t="s">
        <v>299</v>
      </c>
      <c r="D16" s="441">
        <v>0</v>
      </c>
      <c r="E16" s="385">
        <v>0</v>
      </c>
      <c r="F16" s="385">
        <v>0</v>
      </c>
      <c r="G16" s="386">
        <v>0</v>
      </c>
      <c r="H16" s="437">
        <f>SUM(D16:G16)</f>
        <v>0</v>
      </c>
    </row>
    <row r="17" spans="3:8" ht="16.2" x14ac:dyDescent="0.35">
      <c r="C17" s="387" t="s">
        <v>302</v>
      </c>
      <c r="D17" s="439" t="e">
        <f>D18+D19</f>
        <v>#REF!</v>
      </c>
      <c r="E17" s="379" t="e">
        <f>E18+E19</f>
        <v>#REF!</v>
      </c>
      <c r="F17" s="379" t="e">
        <f>F18+F19</f>
        <v>#REF!</v>
      </c>
      <c r="G17" s="380" t="e">
        <f>G18+G19</f>
        <v>#REF!</v>
      </c>
      <c r="H17" s="435" t="e">
        <f>H18+H19</f>
        <v>#REF!</v>
      </c>
    </row>
    <row r="18" spans="3:8" x14ac:dyDescent="0.25">
      <c r="C18" s="381" t="s">
        <v>298</v>
      </c>
      <c r="D18" s="440" t="e">
        <f>#REF!</f>
        <v>#REF!</v>
      </c>
      <c r="E18" s="382" t="e">
        <f>#REF!</f>
        <v>#REF!</v>
      </c>
      <c r="F18" s="382" t="e">
        <f>#REF!</f>
        <v>#REF!</v>
      </c>
      <c r="G18" s="383" t="e">
        <f>#REF!</f>
        <v>#REF!</v>
      </c>
      <c r="H18" s="436" t="e">
        <f>SUM(D18:G18)</f>
        <v>#REF!</v>
      </c>
    </row>
    <row r="19" spans="3:8" x14ac:dyDescent="0.25">
      <c r="C19" s="384" t="s">
        <v>299</v>
      </c>
      <c r="D19" s="441" t="e">
        <f>#REF!</f>
        <v>#REF!</v>
      </c>
      <c r="E19" s="385" t="e">
        <f>#REF!</f>
        <v>#REF!</v>
      </c>
      <c r="F19" s="385" t="e">
        <f>#REF!</f>
        <v>#REF!</v>
      </c>
      <c r="G19" s="386" t="e">
        <f>#REF!</f>
        <v>#REF!</v>
      </c>
      <c r="H19" s="437" t="e">
        <f>SUM(D19:G19)</f>
        <v>#REF!</v>
      </c>
    </row>
    <row r="20" spans="3:8" ht="16.2" x14ac:dyDescent="0.35">
      <c r="C20" s="387" t="s">
        <v>303</v>
      </c>
      <c r="D20" s="439" t="e">
        <f>D21+D22</f>
        <v>#REF!</v>
      </c>
      <c r="E20" s="379" t="e">
        <f>E21+E22</f>
        <v>#REF!</v>
      </c>
      <c r="F20" s="379" t="e">
        <f>F21+F22</f>
        <v>#REF!</v>
      </c>
      <c r="G20" s="380" t="e">
        <f>G21+G22</f>
        <v>#REF!</v>
      </c>
      <c r="H20" s="435" t="e">
        <f>H21+H22</f>
        <v>#REF!</v>
      </c>
    </row>
    <row r="21" spans="3:8" x14ac:dyDescent="0.25">
      <c r="C21" s="381" t="s">
        <v>298</v>
      </c>
      <c r="D21" s="440" t="e">
        <f>#REF!</f>
        <v>#REF!</v>
      </c>
      <c r="E21" s="382" t="e">
        <f>#REF!</f>
        <v>#REF!</v>
      </c>
      <c r="F21" s="382" t="e">
        <f>#REF!</f>
        <v>#REF!</v>
      </c>
      <c r="G21" s="383" t="e">
        <f>#REF!</f>
        <v>#REF!</v>
      </c>
      <c r="H21" s="436" t="e">
        <f>SUM(D21:G21)</f>
        <v>#REF!</v>
      </c>
    </row>
    <row r="22" spans="3:8" x14ac:dyDescent="0.25">
      <c r="C22" s="384" t="s">
        <v>299</v>
      </c>
      <c r="D22" s="441" t="e">
        <f>#REF!</f>
        <v>#REF!</v>
      </c>
      <c r="E22" s="385" t="e">
        <f>#REF!</f>
        <v>#REF!</v>
      </c>
      <c r="F22" s="385" t="e">
        <f>#REF!</f>
        <v>#REF!</v>
      </c>
      <c r="G22" s="386" t="e">
        <f>#REF!</f>
        <v>#REF!</v>
      </c>
      <c r="H22" s="437" t="e">
        <f>SUM(D22:G22)</f>
        <v>#REF!</v>
      </c>
    </row>
    <row r="23" spans="3:8" ht="16.2" x14ac:dyDescent="0.35">
      <c r="C23" s="378" t="s">
        <v>304</v>
      </c>
      <c r="D23" s="439" t="e">
        <f>D24+D25</f>
        <v>#REF!</v>
      </c>
      <c r="E23" s="379" t="e">
        <f>E24+E25</f>
        <v>#REF!</v>
      </c>
      <c r="F23" s="379" t="e">
        <f>F24+F25</f>
        <v>#REF!</v>
      </c>
      <c r="G23" s="380" t="e">
        <f>G24+G25</f>
        <v>#REF!</v>
      </c>
      <c r="H23" s="435" t="e">
        <f>H24+H25</f>
        <v>#REF!</v>
      </c>
    </row>
    <row r="24" spans="3:8" x14ac:dyDescent="0.25">
      <c r="C24" s="381" t="s">
        <v>298</v>
      </c>
      <c r="D24" s="440" t="e">
        <f>#REF!</f>
        <v>#REF!</v>
      </c>
      <c r="E24" s="382" t="e">
        <f>#REF!</f>
        <v>#REF!</v>
      </c>
      <c r="F24" s="382" t="e">
        <f>#REF!</f>
        <v>#REF!</v>
      </c>
      <c r="G24" s="383" t="e">
        <f>#REF!</f>
        <v>#REF!</v>
      </c>
      <c r="H24" s="436" t="e">
        <f>SUM(D24:G24)</f>
        <v>#REF!</v>
      </c>
    </row>
    <row r="25" spans="3:8" ht="14.4" thickBot="1" x14ac:dyDescent="0.3">
      <c r="C25" s="388" t="s">
        <v>299</v>
      </c>
      <c r="D25" s="442">
        <v>0</v>
      </c>
      <c r="E25" s="389">
        <v>0</v>
      </c>
      <c r="F25" s="389">
        <v>0</v>
      </c>
      <c r="G25" s="390">
        <v>0</v>
      </c>
      <c r="H25" s="437">
        <f>SUM(D25:G25)</f>
        <v>0</v>
      </c>
    </row>
    <row r="26" spans="3:8" ht="5.0999999999999996" customHeight="1" thickBot="1" x14ac:dyDescent="0.3">
      <c r="C26" s="391"/>
      <c r="D26" s="392"/>
      <c r="E26" s="393"/>
      <c r="F26" s="393"/>
      <c r="G26" s="394"/>
      <c r="H26" s="395"/>
    </row>
    <row r="27" spans="3:8" ht="16.2" thickBot="1" x14ac:dyDescent="0.35">
      <c r="C27" s="396" t="s">
        <v>305</v>
      </c>
      <c r="D27" s="397">
        <v>0.15589565207824901</v>
      </c>
      <c r="E27" s="398">
        <v>0.88275869795818529</v>
      </c>
      <c r="F27" s="398">
        <v>2</v>
      </c>
      <c r="G27" s="399" t="e">
        <f>'ITIE 4e trim 2021'!B97</f>
        <v>#REF!</v>
      </c>
      <c r="H27" s="400" t="e">
        <f>SUM(D27:G27)</f>
        <v>#REF!</v>
      </c>
    </row>
    <row r="28" spans="3:8" ht="5.0999999999999996" customHeight="1" thickBot="1" x14ac:dyDescent="0.3">
      <c r="C28" s="391"/>
      <c r="D28" s="392"/>
      <c r="E28" s="393"/>
      <c r="F28" s="393"/>
      <c r="G28" s="394"/>
      <c r="H28" s="395"/>
    </row>
    <row r="29" spans="3:8" ht="14.4" x14ac:dyDescent="0.3">
      <c r="C29" s="401" t="s">
        <v>306</v>
      </c>
      <c r="D29" s="447"/>
      <c r="E29" s="402"/>
      <c r="F29" s="402"/>
      <c r="G29" s="403"/>
      <c r="H29" s="862"/>
    </row>
    <row r="30" spans="3:8" ht="15" customHeight="1" x14ac:dyDescent="0.25">
      <c r="C30" s="404" t="s">
        <v>307</v>
      </c>
      <c r="D30" s="448" t="e">
        <f>#REF!</f>
        <v>#REF!</v>
      </c>
      <c r="E30" s="405" t="e">
        <f>#REF!</f>
        <v>#REF!</v>
      </c>
      <c r="F30" s="405" t="e">
        <f>#REF!</f>
        <v>#REF!</v>
      </c>
      <c r="G30" s="406" t="e">
        <f>#REF!</f>
        <v>#REF!</v>
      </c>
      <c r="H30" s="863"/>
    </row>
    <row r="31" spans="3:8" ht="15" customHeight="1" x14ac:dyDescent="0.25">
      <c r="C31" s="404" t="s">
        <v>308</v>
      </c>
      <c r="D31" s="448" t="e">
        <f>#REF!</f>
        <v>#REF!</v>
      </c>
      <c r="E31" s="405" t="e">
        <f>#REF!</f>
        <v>#REF!</v>
      </c>
      <c r="F31" s="405" t="e">
        <f>#REF!</f>
        <v>#REF!</v>
      </c>
      <c r="G31" s="406" t="e">
        <f>#REF!</f>
        <v>#REF!</v>
      </c>
      <c r="H31" s="863"/>
    </row>
    <row r="32" spans="3:8" ht="15" customHeight="1" x14ac:dyDescent="0.25">
      <c r="C32" s="404" t="s">
        <v>309</v>
      </c>
      <c r="D32" s="448" t="e">
        <f>#REF!</f>
        <v>#REF!</v>
      </c>
      <c r="E32" s="405" t="e">
        <f>#REF!</f>
        <v>#REF!</v>
      </c>
      <c r="F32" s="405" t="e">
        <f>#REF!</f>
        <v>#REF!</v>
      </c>
      <c r="G32" s="406" t="e">
        <f>#REF!</f>
        <v>#REF!</v>
      </c>
      <c r="H32" s="863"/>
    </row>
    <row r="33" spans="3:8" ht="15" customHeight="1" x14ac:dyDescent="0.25">
      <c r="C33" s="404" t="s">
        <v>310</v>
      </c>
      <c r="D33" s="448" t="e">
        <f>#REF!</f>
        <v>#REF!</v>
      </c>
      <c r="E33" s="405" t="e">
        <f>#REF!</f>
        <v>#REF!</v>
      </c>
      <c r="F33" s="405" t="e">
        <f>#REF!</f>
        <v>#REF!</v>
      </c>
      <c r="G33" s="406" t="e">
        <f>#REF!</f>
        <v>#REF!</v>
      </c>
      <c r="H33" s="863"/>
    </row>
    <row r="34" spans="3:8" ht="15" customHeight="1" x14ac:dyDescent="0.25">
      <c r="C34" s="404" t="s">
        <v>311</v>
      </c>
      <c r="D34" s="448">
        <v>281780.71000000002</v>
      </c>
      <c r="E34" s="405">
        <v>281780.71000000002</v>
      </c>
      <c r="F34" s="405">
        <v>281780.71000000002</v>
      </c>
      <c r="G34" s="406">
        <v>281780.71000000002</v>
      </c>
      <c r="H34" s="863"/>
    </row>
    <row r="35" spans="3:8" ht="15.75" customHeight="1" thickBot="1" x14ac:dyDescent="0.3">
      <c r="C35" s="407" t="s">
        <v>312</v>
      </c>
      <c r="D35" s="449">
        <v>383371.85</v>
      </c>
      <c r="E35" s="408">
        <v>383371.85</v>
      </c>
      <c r="F35" s="408">
        <v>383371.85</v>
      </c>
      <c r="G35" s="409">
        <v>383371.85</v>
      </c>
      <c r="H35" s="863"/>
    </row>
    <row r="36" spans="3:8" ht="5.0999999999999996" customHeight="1" thickBot="1" x14ac:dyDescent="0.3">
      <c r="C36" s="391"/>
      <c r="D36" s="450"/>
      <c r="E36" s="393"/>
      <c r="F36" s="393"/>
      <c r="G36" s="394"/>
      <c r="H36" s="863"/>
    </row>
    <row r="37" spans="3:8" ht="14.4" x14ac:dyDescent="0.3">
      <c r="C37" s="401" t="s">
        <v>313</v>
      </c>
      <c r="D37" s="447"/>
      <c r="E37" s="402"/>
      <c r="F37" s="402"/>
      <c r="G37" s="403"/>
      <c r="H37" s="863"/>
    </row>
    <row r="38" spans="3:8" ht="15.75" customHeight="1" thickBot="1" x14ac:dyDescent="0.3">
      <c r="C38" s="410" t="s">
        <v>314</v>
      </c>
      <c r="D38" s="451" t="e">
        <f>#REF!</f>
        <v>#REF!</v>
      </c>
      <c r="E38" s="411" t="e">
        <f>#REF!</f>
        <v>#REF!</v>
      </c>
      <c r="F38" s="411" t="e">
        <f>#REF!</f>
        <v>#REF!</v>
      </c>
      <c r="G38" s="421" t="e">
        <f>#REF!</f>
        <v>#REF!</v>
      </c>
      <c r="H38" s="864"/>
    </row>
    <row r="39" spans="3:8" ht="5.0999999999999996" customHeight="1" thickBot="1" x14ac:dyDescent="0.3">
      <c r="C39" s="391"/>
      <c r="D39" s="450"/>
      <c r="E39" s="393"/>
      <c r="F39" s="393"/>
      <c r="G39" s="394"/>
      <c r="H39" s="395"/>
    </row>
    <row r="40" spans="3:8" ht="15.6" x14ac:dyDescent="0.3">
      <c r="C40" s="412" t="s">
        <v>315</v>
      </c>
      <c r="D40" s="446" t="e">
        <f>SUM(D41:D43)</f>
        <v>#REF!</v>
      </c>
      <c r="E40" s="413" t="e">
        <f>SUM(E41:E43)</f>
        <v>#REF!</v>
      </c>
      <c r="F40" s="413" t="e">
        <f>SUM(F41:F43)</f>
        <v>#REF!</v>
      </c>
      <c r="G40" s="414" t="e">
        <f>SUM(G41:G43)</f>
        <v>#REF!</v>
      </c>
      <c r="H40" s="443" t="e">
        <f>SUM(H41:H43)</f>
        <v>#REF!</v>
      </c>
    </row>
    <row r="41" spans="3:8" x14ac:dyDescent="0.25">
      <c r="C41" s="404" t="s">
        <v>316</v>
      </c>
      <c r="D41" s="440" t="e">
        <f>#REF!</f>
        <v>#REF!</v>
      </c>
      <c r="E41" s="382" t="e">
        <f>#REF!</f>
        <v>#REF!</v>
      </c>
      <c r="F41" s="382" t="e">
        <f>#REF!</f>
        <v>#REF!</v>
      </c>
      <c r="G41" s="383" t="e">
        <f>#REF!</f>
        <v>#REF!</v>
      </c>
      <c r="H41" s="444" t="e">
        <f>SUM(D41:G41)</f>
        <v>#REF!</v>
      </c>
    </row>
    <row r="42" spans="3:8" x14ac:dyDescent="0.25">
      <c r="C42" s="404" t="s">
        <v>317</v>
      </c>
      <c r="D42" s="440" t="e">
        <f>#REF!</f>
        <v>#REF!</v>
      </c>
      <c r="E42" s="382" t="e">
        <f>#REF!</f>
        <v>#REF!</v>
      </c>
      <c r="F42" s="382" t="e">
        <f>#REF!</f>
        <v>#REF!</v>
      </c>
      <c r="G42" s="383" t="e">
        <f>#REF!</f>
        <v>#REF!</v>
      </c>
      <c r="H42" s="444" t="e">
        <f>SUM(D42:G42)</f>
        <v>#REF!</v>
      </c>
    </row>
    <row r="43" spans="3:8" ht="14.4" thickBot="1" x14ac:dyDescent="0.3">
      <c r="C43" s="410" t="s">
        <v>318</v>
      </c>
      <c r="D43" s="442" t="e">
        <f>#REF!</f>
        <v>#REF!</v>
      </c>
      <c r="E43" s="389" t="e">
        <f>#REF!</f>
        <v>#REF!</v>
      </c>
      <c r="F43" s="389" t="e">
        <f>#REF!</f>
        <v>#REF!</v>
      </c>
      <c r="G43" s="390" t="e">
        <f>#REF!</f>
        <v>#REF!</v>
      </c>
      <c r="H43" s="445" t="e">
        <f>SUM(D43:G43)</f>
        <v>#REF!</v>
      </c>
    </row>
    <row r="44" spans="3:8" ht="5.0999999999999996" customHeight="1" thickBot="1" x14ac:dyDescent="0.3">
      <c r="C44" s="391"/>
      <c r="D44" s="450"/>
      <c r="E44" s="393"/>
      <c r="F44" s="393"/>
      <c r="G44" s="394"/>
      <c r="H44" s="395"/>
    </row>
    <row r="45" spans="3:8" ht="15.6" x14ac:dyDescent="0.3">
      <c r="C45" s="415" t="s">
        <v>319</v>
      </c>
      <c r="D45" s="452" t="e">
        <f>#REF!</f>
        <v>#REF!</v>
      </c>
      <c r="E45" s="416" t="e">
        <f>#REF!</f>
        <v>#REF!</v>
      </c>
      <c r="F45" s="416" t="e">
        <f>#REF!</f>
        <v>#REF!</v>
      </c>
      <c r="G45" s="417" t="e">
        <f>#REF!</f>
        <v>#REF!</v>
      </c>
      <c r="H45" s="418" t="e">
        <f>SUM(D45:G45)</f>
        <v>#REF!</v>
      </c>
    </row>
    <row r="46" spans="3:8" x14ac:dyDescent="0.25">
      <c r="C46" s="404" t="s">
        <v>320</v>
      </c>
      <c r="D46" s="453"/>
      <c r="E46" s="419"/>
      <c r="F46" s="419"/>
      <c r="G46" s="420"/>
      <c r="H46" s="420"/>
    </row>
    <row r="47" spans="3:8" ht="14.4" thickBot="1" x14ac:dyDescent="0.3">
      <c r="C47" s="410" t="s">
        <v>321</v>
      </c>
      <c r="D47" s="451"/>
      <c r="E47" s="411"/>
      <c r="F47" s="411"/>
      <c r="G47" s="421"/>
      <c r="H47" s="421"/>
    </row>
  </sheetData>
  <mergeCells count="5">
    <mergeCell ref="C2:H2"/>
    <mergeCell ref="C5:C6"/>
    <mergeCell ref="D5:G5"/>
    <mergeCell ref="H5:H6"/>
    <mergeCell ref="H29:H38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A1:L102"/>
  <sheetViews>
    <sheetView view="pageBreakPreview" zoomScale="80" zoomScaleNormal="100" zoomScaleSheetLayoutView="80" workbookViewId="0">
      <selection activeCell="D14" sqref="D14"/>
    </sheetView>
  </sheetViews>
  <sheetFormatPr baseColWidth="10" defaultColWidth="11.44140625" defaultRowHeight="17.399999999999999" x14ac:dyDescent="0.3"/>
  <cols>
    <col min="1" max="1" width="35" style="77" customWidth="1"/>
    <col min="2" max="2" width="19.33203125" style="77" customWidth="1"/>
    <col min="3" max="3" width="16.6640625" style="77" customWidth="1"/>
    <col min="4" max="4" width="19.109375" style="77" customWidth="1"/>
    <col min="5" max="5" width="19" style="77" customWidth="1"/>
    <col min="6" max="6" width="16.6640625" style="77" customWidth="1"/>
    <col min="7" max="7" width="14.6640625" style="77" customWidth="1"/>
    <col min="8" max="10" width="11.44140625" style="77"/>
    <col min="11" max="11" width="35.44140625" style="77" customWidth="1"/>
    <col min="12" max="16384" width="11.44140625" style="77"/>
  </cols>
  <sheetData>
    <row r="1" spans="1:9" ht="24.9" customHeight="1" x14ac:dyDescent="0.3">
      <c r="A1" s="668" t="s">
        <v>46</v>
      </c>
      <c r="B1" s="668"/>
      <c r="C1" s="668"/>
      <c r="D1" s="668"/>
      <c r="E1" s="668"/>
      <c r="F1" s="76"/>
      <c r="G1" s="76"/>
    </row>
    <row r="2" spans="1:9" ht="24.9" customHeight="1" x14ac:dyDescent="0.3">
      <c r="A2" s="668" t="s">
        <v>335</v>
      </c>
      <c r="B2" s="668"/>
      <c r="C2" s="668"/>
      <c r="D2" s="668"/>
      <c r="E2" s="668"/>
      <c r="F2" s="76"/>
      <c r="G2" s="76"/>
    </row>
    <row r="4" spans="1:9" ht="19.8" thickBot="1" x14ac:dyDescent="0.5">
      <c r="A4" s="78" t="s">
        <v>47</v>
      </c>
      <c r="B4" s="669" t="s">
        <v>48</v>
      </c>
      <c r="C4" s="669"/>
      <c r="D4" s="669"/>
      <c r="E4" s="79"/>
      <c r="H4" s="80"/>
      <c r="I4" s="81"/>
    </row>
    <row r="5" spans="1:9" ht="15" customHeight="1" thickBot="1" x14ac:dyDescent="0.35">
      <c r="A5" s="670" t="s">
        <v>49</v>
      </c>
      <c r="B5" s="672" t="s">
        <v>50</v>
      </c>
      <c r="C5" s="674" t="s">
        <v>51</v>
      </c>
      <c r="D5" s="675"/>
      <c r="E5" s="676"/>
    </row>
    <row r="6" spans="1:9" ht="43.5" customHeight="1" x14ac:dyDescent="0.3">
      <c r="A6" s="671"/>
      <c r="B6" s="673"/>
      <c r="C6" s="353" t="s">
        <v>52</v>
      </c>
      <c r="D6" s="354" t="s">
        <v>53</v>
      </c>
      <c r="E6" s="82" t="s">
        <v>54</v>
      </c>
    </row>
    <row r="7" spans="1:9" x14ac:dyDescent="0.3">
      <c r="A7" s="677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3">
      <c r="A8" s="678"/>
      <c r="B8" s="87" t="s">
        <v>57</v>
      </c>
      <c r="C8" s="88" t="e">
        <f>#REF!</f>
        <v>#REF!</v>
      </c>
      <c r="D8" s="89"/>
      <c r="E8" s="90"/>
    </row>
    <row r="9" spans="1:9" x14ac:dyDescent="0.3">
      <c r="A9" s="679"/>
      <c r="B9" s="91" t="s">
        <v>58</v>
      </c>
      <c r="C9" s="92" t="e">
        <f>#REF!</f>
        <v>#REF!</v>
      </c>
      <c r="D9" s="93"/>
      <c r="E9" s="94"/>
    </row>
    <row r="10" spans="1:9" x14ac:dyDescent="0.3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3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3">
      <c r="A12" s="680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3">
      <c r="A13" s="681"/>
      <c r="B13" s="101" t="s">
        <v>65</v>
      </c>
      <c r="C13" s="102" t="e">
        <f>#REF!</f>
        <v>#REF!</v>
      </c>
      <c r="D13" s="103"/>
      <c r="E13" s="104"/>
    </row>
    <row r="14" spans="1:9" x14ac:dyDescent="0.3">
      <c r="A14" s="682"/>
      <c r="B14" s="87" t="s">
        <v>66</v>
      </c>
      <c r="C14" s="105" t="e">
        <f>#REF!</f>
        <v>#REF!</v>
      </c>
      <c r="D14" s="89"/>
      <c r="E14" s="90"/>
    </row>
    <row r="15" spans="1:9" x14ac:dyDescent="0.3">
      <c r="A15" s="68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3">
      <c r="A16" s="109" t="s">
        <v>68</v>
      </c>
      <c r="B16" s="96" t="s">
        <v>2</v>
      </c>
      <c r="C16" s="97">
        <v>0</v>
      </c>
      <c r="D16" s="110" t="e">
        <f>#REF!</f>
        <v>#REF!</v>
      </c>
      <c r="E16" s="111"/>
    </row>
    <row r="17" spans="1:5" x14ac:dyDescent="0.3">
      <c r="A17" s="179" t="s">
        <v>69</v>
      </c>
      <c r="B17" s="112" t="s">
        <v>70</v>
      </c>
      <c r="C17" s="113">
        <v>0</v>
      </c>
      <c r="D17" s="114"/>
      <c r="E17" s="115"/>
    </row>
    <row r="18" spans="1:5" ht="18.600000000000001" thickBot="1" x14ac:dyDescent="0.4">
      <c r="A18" s="684" t="s">
        <v>1</v>
      </c>
      <c r="B18" s="68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3">
      <c r="A19" s="79"/>
      <c r="B19" s="79"/>
      <c r="C19" s="79"/>
      <c r="D19" s="79"/>
      <c r="E19" s="79"/>
    </row>
    <row r="20" spans="1:5" ht="18.600000000000001" thickBot="1" x14ac:dyDescent="0.4">
      <c r="A20" s="79"/>
      <c r="B20" s="686" t="s">
        <v>71</v>
      </c>
      <c r="C20" s="686"/>
      <c r="D20" s="686"/>
      <c r="E20" s="79"/>
    </row>
    <row r="21" spans="1:5" ht="18" thickBot="1" x14ac:dyDescent="0.35">
      <c r="A21" s="687" t="s">
        <v>49</v>
      </c>
      <c r="B21" s="689" t="s">
        <v>50</v>
      </c>
      <c r="C21" s="691" t="s">
        <v>51</v>
      </c>
      <c r="D21" s="692"/>
      <c r="E21" s="693"/>
    </row>
    <row r="22" spans="1:5" ht="44.25" customHeight="1" x14ac:dyDescent="0.3">
      <c r="A22" s="688"/>
      <c r="B22" s="690"/>
      <c r="C22" s="356" t="s">
        <v>72</v>
      </c>
      <c r="D22" s="119" t="s">
        <v>73</v>
      </c>
      <c r="E22" s="357" t="s">
        <v>74</v>
      </c>
    </row>
    <row r="23" spans="1:5" x14ac:dyDescent="0.3">
      <c r="A23" s="696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3">
      <c r="A24" s="697"/>
      <c r="B24" s="87" t="s">
        <v>57</v>
      </c>
      <c r="C24" s="88" t="e">
        <f>#REF!</f>
        <v>#REF!</v>
      </c>
      <c r="D24" s="89"/>
      <c r="E24" s="90"/>
    </row>
    <row r="25" spans="1:5" x14ac:dyDescent="0.3">
      <c r="A25" s="698"/>
      <c r="B25" s="91" t="s">
        <v>58</v>
      </c>
      <c r="C25" s="92" t="e">
        <f>#REF!</f>
        <v>#REF!</v>
      </c>
      <c r="D25" s="120"/>
      <c r="E25" s="121"/>
    </row>
    <row r="26" spans="1:5" x14ac:dyDescent="0.3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3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3">
      <c r="A28" s="699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3">
      <c r="A29" s="681"/>
      <c r="B29" s="101" t="s">
        <v>65</v>
      </c>
      <c r="C29" s="88" t="e">
        <f>#REF!</f>
        <v>#REF!</v>
      </c>
      <c r="D29" s="103"/>
      <c r="E29" s="104"/>
    </row>
    <row r="30" spans="1:5" x14ac:dyDescent="0.3">
      <c r="A30" s="682"/>
      <c r="B30" s="87" t="s">
        <v>66</v>
      </c>
      <c r="C30" s="88" t="e">
        <f>#REF!</f>
        <v>#REF!</v>
      </c>
      <c r="D30" s="89"/>
      <c r="E30" s="90"/>
    </row>
    <row r="31" spans="1:5" x14ac:dyDescent="0.3">
      <c r="A31" s="682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3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3">
      <c r="A33" s="179" t="s">
        <v>69</v>
      </c>
      <c r="B33" s="112" t="s">
        <v>70</v>
      </c>
      <c r="C33" s="88">
        <v>0</v>
      </c>
      <c r="D33" s="114"/>
      <c r="E33" s="115"/>
    </row>
    <row r="34" spans="1:6" ht="18.600000000000001" thickBot="1" x14ac:dyDescent="0.4">
      <c r="A34" s="700" t="s">
        <v>1</v>
      </c>
      <c r="B34" s="701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3">
      <c r="A35" s="79"/>
      <c r="B35" s="79"/>
      <c r="C35" s="79"/>
      <c r="D35" s="79"/>
      <c r="E35" s="79"/>
    </row>
    <row r="36" spans="1:6" x14ac:dyDescent="0.3">
      <c r="A36" s="79"/>
      <c r="B36" s="79"/>
      <c r="C36" s="79"/>
      <c r="D36" s="79"/>
      <c r="E36" s="79"/>
    </row>
    <row r="37" spans="1:6" ht="18" x14ac:dyDescent="0.35">
      <c r="A37" s="131" t="s">
        <v>75</v>
      </c>
      <c r="B37" s="132"/>
      <c r="C37" s="132"/>
      <c r="D37" s="132"/>
      <c r="E37" s="132"/>
    </row>
    <row r="38" spans="1:6" x14ac:dyDescent="0.3">
      <c r="A38" s="132"/>
      <c r="B38" s="132"/>
      <c r="C38" s="132"/>
      <c r="D38" s="132"/>
      <c r="E38" s="132"/>
    </row>
    <row r="39" spans="1:6" ht="18" x14ac:dyDescent="0.35">
      <c r="A39" s="133" t="s">
        <v>76</v>
      </c>
      <c r="B39" s="132"/>
      <c r="C39" s="132"/>
      <c r="D39" s="132"/>
      <c r="E39" s="132"/>
    </row>
    <row r="40" spans="1:6" ht="18.600000000000001" thickBot="1" x14ac:dyDescent="0.4">
      <c r="A40" s="134" t="s">
        <v>77</v>
      </c>
      <c r="B40" s="702"/>
      <c r="C40" s="702"/>
      <c r="D40" s="702"/>
      <c r="E40" s="702"/>
    </row>
    <row r="41" spans="1:6" ht="48.75" customHeight="1" x14ac:dyDescent="0.3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" thickBot="1" x14ac:dyDescent="0.35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3">
      <c r="A43" s="132"/>
      <c r="B43" s="132"/>
      <c r="C43" s="132"/>
      <c r="D43" s="132"/>
      <c r="E43" s="132"/>
    </row>
    <row r="44" spans="1:6" ht="18.600000000000001" thickBot="1" x14ac:dyDescent="0.4">
      <c r="A44" s="141" t="s">
        <v>83</v>
      </c>
      <c r="B44" s="702" t="s">
        <v>84</v>
      </c>
      <c r="C44" s="702"/>
      <c r="D44" s="702"/>
      <c r="E44" s="702"/>
    </row>
    <row r="45" spans="1:6" ht="48" x14ac:dyDescent="0.3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" thickBot="1" x14ac:dyDescent="0.35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3">
      <c r="A47" s="132"/>
      <c r="B47" s="132"/>
      <c r="C47" s="132"/>
      <c r="D47" s="132"/>
      <c r="E47" s="132"/>
    </row>
    <row r="48" spans="1:6" ht="18.600000000000001" thickBot="1" x14ac:dyDescent="0.4">
      <c r="A48" s="143"/>
      <c r="B48" s="143" t="s">
        <v>90</v>
      </c>
      <c r="C48" s="143"/>
      <c r="D48" s="143"/>
      <c r="E48" s="143"/>
    </row>
    <row r="49" spans="1:5" ht="48.75" customHeight="1" x14ac:dyDescent="0.3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" thickBot="1" x14ac:dyDescent="0.35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3">
      <c r="A51" s="132"/>
      <c r="B51" s="132"/>
      <c r="C51" s="132"/>
      <c r="D51" s="132"/>
      <c r="E51" s="132"/>
    </row>
    <row r="52" spans="1:5" ht="18.600000000000001" thickBot="1" x14ac:dyDescent="0.4">
      <c r="A52" s="141"/>
      <c r="B52" s="702" t="s">
        <v>93</v>
      </c>
      <c r="C52" s="702"/>
      <c r="D52" s="702"/>
      <c r="E52" s="702"/>
    </row>
    <row r="53" spans="1:5" ht="35.25" customHeight="1" x14ac:dyDescent="0.3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" thickBot="1" x14ac:dyDescent="0.35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3">
      <c r="A55" s="79"/>
      <c r="B55" s="79"/>
      <c r="C55" s="79"/>
      <c r="D55" s="79"/>
      <c r="E55" s="79"/>
    </row>
    <row r="56" spans="1:5" ht="18.600000000000001" thickBot="1" x14ac:dyDescent="0.4">
      <c r="A56" s="141" t="s">
        <v>3</v>
      </c>
      <c r="B56" s="702" t="s">
        <v>97</v>
      </c>
      <c r="C56" s="702"/>
      <c r="D56" s="702"/>
      <c r="E56" s="702"/>
    </row>
    <row r="57" spans="1:5" ht="48" x14ac:dyDescent="0.3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" thickBot="1" x14ac:dyDescent="0.35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3">
      <c r="A59" s="132"/>
      <c r="B59" s="132"/>
      <c r="C59" s="132"/>
      <c r="D59" s="132"/>
      <c r="E59" s="132"/>
    </row>
    <row r="60" spans="1:5" ht="18.600000000000001" thickBot="1" x14ac:dyDescent="0.4">
      <c r="A60" s="143"/>
      <c r="B60" s="143" t="s">
        <v>100</v>
      </c>
      <c r="C60" s="143"/>
      <c r="D60" s="143"/>
      <c r="E60" s="143"/>
    </row>
    <row r="61" spans="1:5" ht="48" x14ac:dyDescent="0.3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" thickBot="1" x14ac:dyDescent="0.35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3">
      <c r="A63" s="79"/>
      <c r="B63" s="79"/>
      <c r="C63" s="79"/>
      <c r="D63" s="79"/>
      <c r="E63" s="79"/>
    </row>
    <row r="64" spans="1:5" x14ac:dyDescent="0.3">
      <c r="A64" s="79"/>
      <c r="B64" s="79"/>
      <c r="C64" s="79"/>
      <c r="D64" s="79"/>
      <c r="E64" s="79"/>
    </row>
    <row r="65" spans="1:5" ht="18" x14ac:dyDescent="0.35">
      <c r="A65" s="133" t="s">
        <v>101</v>
      </c>
      <c r="B65" s="79"/>
      <c r="C65" s="79"/>
      <c r="D65" s="79"/>
      <c r="E65" s="79"/>
    </row>
    <row r="66" spans="1:5" ht="18.600000000000001" thickBot="1" x14ac:dyDescent="0.4">
      <c r="A66" s="145" t="s">
        <v>77</v>
      </c>
      <c r="B66" s="702"/>
      <c r="C66" s="702"/>
      <c r="D66" s="702"/>
      <c r="E66" s="702"/>
    </row>
    <row r="67" spans="1:5" ht="48" x14ac:dyDescent="0.3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" thickBot="1" x14ac:dyDescent="0.35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" x14ac:dyDescent="0.35">
      <c r="A69" s="133"/>
      <c r="B69" s="79"/>
      <c r="C69" s="79"/>
      <c r="D69" s="79"/>
      <c r="E69" s="79"/>
    </row>
    <row r="70" spans="1:5" ht="18.600000000000001" thickBot="1" x14ac:dyDescent="0.4">
      <c r="A70" s="141" t="s">
        <v>83</v>
      </c>
      <c r="B70" s="702" t="s">
        <v>84</v>
      </c>
      <c r="C70" s="702"/>
      <c r="D70" s="702"/>
      <c r="E70" s="702"/>
    </row>
    <row r="71" spans="1:5" ht="48" x14ac:dyDescent="0.3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" thickBot="1" x14ac:dyDescent="0.35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3">
      <c r="A73" s="79"/>
      <c r="B73" s="79"/>
      <c r="C73" s="79"/>
      <c r="D73" s="79"/>
      <c r="E73" s="79"/>
    </row>
    <row r="74" spans="1:5" ht="18.600000000000001" thickBot="1" x14ac:dyDescent="0.4">
      <c r="A74" s="141"/>
      <c r="B74" s="702" t="s">
        <v>93</v>
      </c>
      <c r="C74" s="702"/>
      <c r="D74" s="702"/>
      <c r="E74" s="702"/>
    </row>
    <row r="75" spans="1:5" ht="48" x14ac:dyDescent="0.3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" thickBot="1" x14ac:dyDescent="0.35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3">
      <c r="A77" s="79"/>
      <c r="B77" s="79"/>
      <c r="C77" s="79"/>
      <c r="D77" s="79"/>
      <c r="E77" s="79"/>
    </row>
    <row r="78" spans="1:5" ht="18.600000000000001" thickBot="1" x14ac:dyDescent="0.4">
      <c r="A78" s="141" t="s">
        <v>3</v>
      </c>
      <c r="B78" s="702" t="s">
        <v>97</v>
      </c>
      <c r="C78" s="702"/>
      <c r="D78" s="702"/>
      <c r="E78" s="702"/>
    </row>
    <row r="79" spans="1:5" ht="48" x14ac:dyDescent="0.3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" thickBot="1" x14ac:dyDescent="0.35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3">
      <c r="A81" s="79"/>
      <c r="B81" s="79"/>
      <c r="C81" s="79"/>
      <c r="D81" s="79"/>
      <c r="E81" s="79"/>
    </row>
    <row r="82" spans="1:9" ht="18.600000000000001" thickBot="1" x14ac:dyDescent="0.4">
      <c r="A82" s="150" t="s">
        <v>103</v>
      </c>
      <c r="B82" s="132"/>
      <c r="C82" s="132"/>
      <c r="D82" s="132"/>
      <c r="E82" s="132"/>
    </row>
    <row r="83" spans="1:9" x14ac:dyDescent="0.3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5">
      <c r="A84" s="694" t="s">
        <v>104</v>
      </c>
      <c r="B84" s="154" t="e">
        <f>((#REF!+#REF!)/2)+#REF!</f>
        <v>#REF!</v>
      </c>
      <c r="C84" s="154" t="e">
        <f>((#REF!+#REF!)/2)+#REF!</f>
        <v>#REF!</v>
      </c>
      <c r="D84" s="154" t="e">
        <f>((#REF!+#REF!)/2)+#REF!</f>
        <v>#REF!</v>
      </c>
      <c r="E84" s="154" t="e">
        <f>#REF!/2</f>
        <v>#REF!</v>
      </c>
    </row>
    <row r="85" spans="1:9" ht="18" thickTop="1" x14ac:dyDescent="0.3">
      <c r="A85" s="694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5">
      <c r="A86" s="695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3">
      <c r="A87" s="156"/>
      <c r="B87" s="155" t="s">
        <v>58</v>
      </c>
      <c r="C87" s="155" t="s">
        <v>2</v>
      </c>
      <c r="D87" s="157"/>
      <c r="E87" s="157"/>
    </row>
    <row r="88" spans="1:9" ht="21" customHeight="1" thickBot="1" x14ac:dyDescent="0.35">
      <c r="A88" s="156"/>
      <c r="B88" s="154" t="e">
        <f>#REF!*0.25</f>
        <v>#REF!</v>
      </c>
      <c r="C88" s="154" t="e">
        <f>#REF!</f>
        <v>#REF!</v>
      </c>
      <c r="D88" s="154"/>
      <c r="E88" s="154"/>
    </row>
    <row r="89" spans="1:9" ht="18" x14ac:dyDescent="0.35">
      <c r="A89" s="79"/>
      <c r="B89" s="79"/>
      <c r="C89" s="79"/>
      <c r="D89" s="79"/>
      <c r="E89" s="158" t="s">
        <v>1</v>
      </c>
    </row>
    <row r="90" spans="1:9" ht="18" thickBot="1" x14ac:dyDescent="0.35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3">
      <c r="A91" s="79"/>
      <c r="B91" s="79"/>
      <c r="C91" s="79"/>
      <c r="D91" s="79"/>
      <c r="E91" s="79"/>
    </row>
    <row r="92" spans="1:9" ht="28.2" thickBot="1" x14ac:dyDescent="0.35">
      <c r="A92" s="79"/>
      <c r="B92" s="160" t="s">
        <v>4</v>
      </c>
      <c r="C92" s="161"/>
      <c r="D92" s="160" t="s">
        <v>107</v>
      </c>
      <c r="E92" s="79"/>
    </row>
    <row r="93" spans="1:9" ht="18" thickBot="1" x14ac:dyDescent="0.35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" thickBot="1" x14ac:dyDescent="0.35">
      <c r="A94" s="79"/>
      <c r="B94" s="132"/>
      <c r="C94" s="132"/>
      <c r="D94" s="132"/>
      <c r="E94" s="79"/>
    </row>
    <row r="95" spans="1:9" ht="20.100000000000001" customHeight="1" thickBot="1" x14ac:dyDescent="0.35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" thickBot="1" x14ac:dyDescent="0.35">
      <c r="A96" s="79"/>
      <c r="B96" s="169"/>
      <c r="C96" s="170"/>
      <c r="D96" s="169"/>
      <c r="E96" s="79"/>
      <c r="I96" s="171"/>
    </row>
    <row r="97" spans="1:12" ht="18" thickBot="1" x14ac:dyDescent="0.35">
      <c r="A97" s="166" t="s">
        <v>282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" thickBot="1" x14ac:dyDescent="0.35">
      <c r="A98" s="79"/>
      <c r="B98" s="169"/>
      <c r="C98" s="170"/>
      <c r="D98" s="169"/>
      <c r="E98" s="79"/>
      <c r="I98" s="171"/>
    </row>
    <row r="99" spans="1:12" ht="20.100000000000001" customHeight="1" thickBot="1" x14ac:dyDescent="0.4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2" x14ac:dyDescent="0.45">
      <c r="A100" s="81"/>
      <c r="B100" s="177"/>
      <c r="C100" s="177"/>
      <c r="D100" s="177"/>
      <c r="E100" s="81"/>
      <c r="I100" s="171"/>
    </row>
    <row r="101" spans="1:12" x14ac:dyDescent="0.3">
      <c r="A101" s="81"/>
      <c r="B101" s="81"/>
      <c r="C101" s="81"/>
      <c r="D101" s="81"/>
      <c r="E101" s="81"/>
      <c r="L101" s="178"/>
    </row>
    <row r="102" spans="1:12" x14ac:dyDescent="0.3">
      <c r="L102" s="178"/>
    </row>
  </sheetData>
  <mergeCells count="25"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&amp;L&amp;"Rockwell,Normal"DFI/DPO/SSA/22</oddHeader>
    <oddFooter>&amp;R&amp;F du &amp;D</oddFooter>
  </headerFooter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0.39997558519241921"/>
    <pageSetUpPr fitToPage="1"/>
  </sheetPr>
  <dimension ref="A1:H38"/>
  <sheetViews>
    <sheetView zoomScale="90" zoomScaleNormal="90" workbookViewId="0">
      <selection activeCell="D39" sqref="D39"/>
    </sheetView>
  </sheetViews>
  <sheetFormatPr baseColWidth="10" defaultColWidth="14.109375" defaultRowHeight="13.2" x14ac:dyDescent="0.25"/>
  <cols>
    <col min="1" max="1" width="51.33203125" style="3" customWidth="1"/>
    <col min="2" max="4" width="22.6640625" style="3" customWidth="1"/>
    <col min="5" max="5" width="22" style="3" customWidth="1"/>
    <col min="6" max="6" width="16.6640625" style="3" customWidth="1"/>
    <col min="7" max="7" width="21.33203125" style="4" customWidth="1"/>
    <col min="8" max="8" width="22.44140625" style="3" customWidth="1"/>
    <col min="9" max="16384" width="14.109375" style="3"/>
  </cols>
  <sheetData>
    <row r="1" spans="1:8" ht="18" x14ac:dyDescent="0.35">
      <c r="A1" s="667" t="s">
        <v>5</v>
      </c>
      <c r="B1" s="667"/>
      <c r="C1" s="667"/>
      <c r="D1" s="667"/>
      <c r="E1" s="667"/>
      <c r="F1" s="667"/>
      <c r="G1" s="667"/>
    </row>
    <row r="2" spans="1:8" s="4" customFormat="1" ht="18" x14ac:dyDescent="0.35">
      <c r="A2" s="355"/>
      <c r="B2" s="355"/>
      <c r="C2" s="355"/>
      <c r="D2" s="355"/>
      <c r="E2" s="355"/>
      <c r="F2" s="355"/>
      <c r="G2" s="355"/>
    </row>
    <row r="3" spans="1:8" ht="13.8" thickBot="1" x14ac:dyDescent="0.3"/>
    <row r="4" spans="1:8" ht="30" thickTop="1" thickBot="1" x14ac:dyDescent="0.3">
      <c r="A4" s="5" t="s">
        <v>6</v>
      </c>
      <c r="B4" s="6" t="s">
        <v>331</v>
      </c>
      <c r="C4" s="6" t="s">
        <v>332</v>
      </c>
      <c r="D4" s="6" t="s">
        <v>333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5">
      <c r="A5" s="11" t="s">
        <v>14</v>
      </c>
      <c r="B5" s="12">
        <v>31083138</v>
      </c>
      <c r="C5" s="12">
        <v>145474450</v>
      </c>
      <c r="D5" s="12">
        <v>53147268</v>
      </c>
      <c r="E5" s="12">
        <f t="shared" ref="E5:E11" si="0">SUM(B5:D5)</f>
        <v>229704856</v>
      </c>
      <c r="F5" s="13"/>
      <c r="G5" s="464" t="e">
        <f t="shared" ref="G5:G11" si="1">E5/$F$12/1000000</f>
        <v>#REF!</v>
      </c>
      <c r="H5" s="462"/>
    </row>
    <row r="6" spans="1:8" s="16" customFormat="1" ht="20.100000000000001" customHeight="1" x14ac:dyDescent="0.25">
      <c r="A6" s="17" t="s">
        <v>15</v>
      </c>
      <c r="B6" s="18">
        <v>0</v>
      </c>
      <c r="C6" s="18">
        <v>7798000</v>
      </c>
      <c r="D6" s="18">
        <v>9300000</v>
      </c>
      <c r="E6" s="18">
        <f t="shared" si="0"/>
        <v>17098000</v>
      </c>
      <c r="F6" s="19"/>
      <c r="G6" s="465" t="e">
        <f t="shared" si="1"/>
        <v>#REF!</v>
      </c>
      <c r="H6" s="463"/>
    </row>
    <row r="7" spans="1:8" s="22" customFormat="1" ht="20.100000000000001" customHeight="1" x14ac:dyDescent="0.25">
      <c r="A7" s="17" t="s">
        <v>16</v>
      </c>
      <c r="B7" s="18">
        <v>0</v>
      </c>
      <c r="C7" s="18">
        <v>0</v>
      </c>
      <c r="D7" s="18">
        <v>0</v>
      </c>
      <c r="E7" s="18">
        <f t="shared" si="0"/>
        <v>0</v>
      </c>
      <c r="F7" s="19"/>
      <c r="G7" s="465" t="e">
        <f t="shared" si="1"/>
        <v>#REF!</v>
      </c>
      <c r="H7" s="463"/>
    </row>
    <row r="8" spans="1:8" s="16" customFormat="1" ht="20.100000000000001" customHeight="1" x14ac:dyDescent="0.25">
      <c r="A8" s="17" t="s">
        <v>17</v>
      </c>
      <c r="B8" s="18">
        <v>119602425</v>
      </c>
      <c r="C8" s="18">
        <v>261650374</v>
      </c>
      <c r="D8" s="18">
        <v>115107012</v>
      </c>
      <c r="E8" s="18">
        <f>SUM(B8:D8)</f>
        <v>496359811</v>
      </c>
      <c r="F8" s="19"/>
      <c r="G8" s="465" t="e">
        <f>E8/$F$12/1000000</f>
        <v>#REF!</v>
      </c>
      <c r="H8" s="463"/>
    </row>
    <row r="9" spans="1:8" s="16" customFormat="1" ht="20.100000000000001" customHeight="1" x14ac:dyDescent="0.25">
      <c r="A9" s="17" t="s">
        <v>18</v>
      </c>
      <c r="B9" s="18">
        <v>725350</v>
      </c>
      <c r="C9" s="18">
        <v>5550635</v>
      </c>
      <c r="D9" s="18">
        <v>1437350</v>
      </c>
      <c r="E9" s="18">
        <f t="shared" si="0"/>
        <v>7713335</v>
      </c>
      <c r="F9" s="19"/>
      <c r="G9" s="465" t="e">
        <f t="shared" si="1"/>
        <v>#REF!</v>
      </c>
      <c r="H9" s="463"/>
    </row>
    <row r="10" spans="1:8" ht="20.100000000000001" customHeight="1" thickBot="1" x14ac:dyDescent="0.3">
      <c r="A10" s="17" t="s">
        <v>19</v>
      </c>
      <c r="B10" s="18">
        <v>668769543</v>
      </c>
      <c r="C10" s="18">
        <v>471238448</v>
      </c>
      <c r="D10" s="18">
        <v>857939364</v>
      </c>
      <c r="E10" s="18">
        <f t="shared" si="0"/>
        <v>1997947355</v>
      </c>
      <c r="F10" s="19"/>
      <c r="G10" s="465" t="e">
        <f t="shared" si="1"/>
        <v>#REF!</v>
      </c>
      <c r="H10" s="463"/>
    </row>
    <row r="11" spans="1:8" ht="20.100000000000001" hidden="1" customHeight="1" thickBot="1" x14ac:dyDescent="0.3">
      <c r="A11" s="17" t="s">
        <v>20</v>
      </c>
      <c r="B11" s="18">
        <f>B35</f>
        <v>483236433</v>
      </c>
      <c r="C11" s="18">
        <f>C35</f>
        <v>951091231</v>
      </c>
      <c r="D11" s="18">
        <f>D35</f>
        <v>383053472</v>
      </c>
      <c r="E11" s="18">
        <f t="shared" si="0"/>
        <v>1817381136</v>
      </c>
      <c r="F11" s="19"/>
      <c r="G11" s="20" t="e">
        <f t="shared" si="1"/>
        <v>#REF!</v>
      </c>
      <c r="H11" s="21"/>
    </row>
    <row r="12" spans="1:8" ht="15" thickTop="1" x14ac:dyDescent="0.25">
      <c r="A12" s="23" t="s">
        <v>21</v>
      </c>
      <c r="B12" s="24">
        <f>SUM(B5:B10)</f>
        <v>820180456</v>
      </c>
      <c r="C12" s="24">
        <f>SUM(C5:C10)</f>
        <v>891711907</v>
      </c>
      <c r="D12" s="24">
        <f>SUM(D5:D10)</f>
        <v>1036930994</v>
      </c>
      <c r="E12" s="24">
        <f>SUM(E5:E10)</f>
        <v>2748823357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4.4" x14ac:dyDescent="0.25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4.4" hidden="1" x14ac:dyDescent="0.25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s="35" customFormat="1" ht="14.4" hidden="1" x14ac:dyDescent="0.25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5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5">
      <c r="A17" s="47" t="s">
        <v>26</v>
      </c>
      <c r="B17" s="43">
        <v>0</v>
      </c>
      <c r="C17" s="43">
        <v>3625549</v>
      </c>
      <c r="D17" s="43">
        <v>2769999</v>
      </c>
      <c r="E17" s="43">
        <f t="shared" si="2"/>
        <v>6395548</v>
      </c>
      <c r="F17" s="32"/>
      <c r="G17" s="45" t="e">
        <f t="shared" si="3"/>
        <v>#REF!</v>
      </c>
      <c r="H17" s="34"/>
    </row>
    <row r="18" spans="1:8" s="35" customFormat="1" ht="16.5" customHeight="1" x14ac:dyDescent="0.25">
      <c r="A18" s="48" t="s">
        <v>27</v>
      </c>
      <c r="B18" s="43">
        <v>0</v>
      </c>
      <c r="C18" s="43">
        <v>0</v>
      </c>
      <c r="D18" s="43">
        <v>0</v>
      </c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5">
      <c r="A19" s="42" t="s">
        <v>28</v>
      </c>
      <c r="B19" s="43">
        <v>18823554</v>
      </c>
      <c r="C19" s="43">
        <v>84599147</v>
      </c>
      <c r="D19" s="43">
        <v>10367760</v>
      </c>
      <c r="E19" s="43">
        <f t="shared" si="2"/>
        <v>113790461</v>
      </c>
      <c r="F19" s="32"/>
      <c r="G19" s="45" t="e">
        <f t="shared" si="3"/>
        <v>#REF!</v>
      </c>
      <c r="H19" s="49"/>
    </row>
    <row r="20" spans="1:8" s="52" customFormat="1" ht="13.8" hidden="1" x14ac:dyDescent="0.25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7.6" hidden="1" x14ac:dyDescent="0.25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5">
      <c r="A22" s="54" t="s">
        <v>31</v>
      </c>
      <c r="B22" s="43">
        <v>31982458</v>
      </c>
      <c r="C22" s="43">
        <v>3078314</v>
      </c>
      <c r="D22" s="43">
        <v>5567817</v>
      </c>
      <c r="E22" s="43">
        <f t="shared" si="2"/>
        <v>40628589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5">
      <c r="A23" s="54" t="s">
        <v>32</v>
      </c>
      <c r="B23" s="43">
        <v>160105492</v>
      </c>
      <c r="C23" s="43">
        <v>588202994</v>
      </c>
      <c r="D23" s="43">
        <v>169585925</v>
      </c>
      <c r="E23" s="43">
        <f t="shared" si="2"/>
        <v>917894411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5">
      <c r="A24" s="54" t="s">
        <v>33</v>
      </c>
      <c r="B24" s="43">
        <v>0</v>
      </c>
      <c r="C24" s="43">
        <v>0</v>
      </c>
      <c r="D24" s="43">
        <v>22808727</v>
      </c>
      <c r="E24" s="43">
        <f t="shared" si="2"/>
        <v>22808727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5">
      <c r="A25" s="53" t="s">
        <v>34</v>
      </c>
      <c r="B25" s="43">
        <v>77970993</v>
      </c>
      <c r="C25" s="43">
        <v>21931050</v>
      </c>
      <c r="D25" s="43">
        <v>86874</v>
      </c>
      <c r="E25" s="43">
        <f>SUM(B25:D25)</f>
        <v>99988917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5">
      <c r="A26" s="53" t="s">
        <v>35</v>
      </c>
      <c r="B26" s="43">
        <v>2349970</v>
      </c>
      <c r="C26" s="43">
        <v>1111459</v>
      </c>
      <c r="D26" s="43">
        <v>2405849</v>
      </c>
      <c r="E26" s="43">
        <f t="shared" si="2"/>
        <v>5867278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5">
      <c r="A27" s="53" t="s">
        <v>36</v>
      </c>
      <c r="B27" s="43">
        <v>0</v>
      </c>
      <c r="C27" s="43">
        <v>18466475</v>
      </c>
      <c r="D27" s="43">
        <v>3410660</v>
      </c>
      <c r="E27" s="43">
        <f t="shared" si="2"/>
        <v>21877135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5">
      <c r="A28" s="53" t="s">
        <v>37</v>
      </c>
      <c r="B28" s="43">
        <v>9565893</v>
      </c>
      <c r="C28" s="43">
        <v>124039505</v>
      </c>
      <c r="D28" s="43">
        <v>35163000</v>
      </c>
      <c r="E28" s="43">
        <f t="shared" si="2"/>
        <v>168768398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5">
      <c r="A29" s="56" t="s">
        <v>38</v>
      </c>
      <c r="B29" s="43">
        <v>91833980</v>
      </c>
      <c r="C29" s="43">
        <v>2835000</v>
      </c>
      <c r="D29" s="43">
        <v>0</v>
      </c>
      <c r="E29" s="43">
        <f t="shared" si="2"/>
        <v>94668980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5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5">
      <c r="A31" s="53" t="s">
        <v>40</v>
      </c>
      <c r="B31" s="43">
        <v>83174455</v>
      </c>
      <c r="C31" s="43">
        <v>33087043</v>
      </c>
      <c r="D31" s="43">
        <v>119859529</v>
      </c>
      <c r="E31" s="43">
        <f t="shared" si="2"/>
        <v>236121027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5">
      <c r="A32" s="53" t="s">
        <v>41</v>
      </c>
      <c r="B32" s="43">
        <v>7429638</v>
      </c>
      <c r="C32" s="43">
        <v>70114695</v>
      </c>
      <c r="D32" s="43">
        <v>11027332</v>
      </c>
      <c r="E32" s="43">
        <f t="shared" si="2"/>
        <v>88571665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5">
      <c r="A33" s="53" t="s">
        <v>42</v>
      </c>
      <c r="B33" s="38"/>
      <c r="C33" s="38"/>
      <c r="D33" s="38"/>
      <c r="E33" s="43"/>
      <c r="F33" s="32"/>
      <c r="G33" s="45" t="e">
        <f t="shared" si="3"/>
        <v>#REF!</v>
      </c>
      <c r="H33" s="51"/>
    </row>
    <row r="34" spans="1:8" s="52" customFormat="1" ht="20.100000000000001" customHeight="1" x14ac:dyDescent="0.25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5">
      <c r="A35" s="57" t="s">
        <v>44</v>
      </c>
      <c r="B35" s="58">
        <f>SUM(B15:B34)</f>
        <v>483236433</v>
      </c>
      <c r="C35" s="58">
        <f>SUM(C15:C34)</f>
        <v>951091231</v>
      </c>
      <c r="D35" s="58">
        <f>SUM(D15:D34)</f>
        <v>383053472</v>
      </c>
      <c r="E35" s="58">
        <f>SUM(E13:E34)+1</f>
        <v>1817381137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3">
      <c r="A36" s="63" t="s">
        <v>45</v>
      </c>
      <c r="B36" s="64">
        <f>+B35+B12</f>
        <v>1303416889</v>
      </c>
      <c r="C36" s="64">
        <f>+C35+C12</f>
        <v>1842803138</v>
      </c>
      <c r="D36" s="64">
        <f>+D35+D12</f>
        <v>1419984466</v>
      </c>
      <c r="E36" s="64">
        <f>+E35+E12-1</f>
        <v>4566204493</v>
      </c>
      <c r="F36" s="65" t="s">
        <v>0</v>
      </c>
      <c r="G36" s="66" t="e">
        <f>+G35+G12</f>
        <v>#REF!</v>
      </c>
      <c r="H36" s="67"/>
    </row>
    <row r="37" spans="1:8" ht="13.8" thickTop="1" x14ac:dyDescent="0.25">
      <c r="A37" s="3" t="s">
        <v>0</v>
      </c>
      <c r="B37" s="69"/>
      <c r="E37" s="69"/>
      <c r="F37" s="70"/>
      <c r="G37" s="71"/>
      <c r="H37" s="72"/>
    </row>
    <row r="38" spans="1:8" x14ac:dyDescent="0.25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&amp;L&amp;"Rockwell,Normal"SNH/DFI/DTF/DPO-SSA/2022</oddHeader>
    <oddFooter>&amp;R&amp;"Rockwell,Normal"&amp;F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0.39997558519241921"/>
    <pageSetUpPr fitToPage="1"/>
  </sheetPr>
  <dimension ref="A1:H38"/>
  <sheetViews>
    <sheetView zoomScale="90" zoomScaleNormal="90" workbookViewId="0">
      <selection activeCell="C24" sqref="C24"/>
    </sheetView>
  </sheetViews>
  <sheetFormatPr baseColWidth="10" defaultColWidth="14.109375" defaultRowHeight="13.2" x14ac:dyDescent="0.25"/>
  <cols>
    <col min="1" max="1" width="51.33203125" style="3" customWidth="1"/>
    <col min="2" max="4" width="22.6640625" style="3" customWidth="1"/>
    <col min="5" max="5" width="22" style="3" customWidth="1"/>
    <col min="6" max="6" width="16.6640625" style="3" customWidth="1"/>
    <col min="7" max="7" width="21.33203125" style="4" customWidth="1"/>
    <col min="8" max="8" width="22.44140625" style="3" customWidth="1"/>
    <col min="9" max="16384" width="14.109375" style="3"/>
  </cols>
  <sheetData>
    <row r="1" spans="1:8" ht="18" x14ac:dyDescent="0.35">
      <c r="A1" s="667" t="s">
        <v>5</v>
      </c>
      <c r="B1" s="667"/>
      <c r="C1" s="667"/>
      <c r="D1" s="667"/>
      <c r="E1" s="667"/>
      <c r="F1" s="667"/>
      <c r="G1" s="667"/>
    </row>
    <row r="2" spans="1:8" s="4" customFormat="1" ht="18" x14ac:dyDescent="0.35">
      <c r="A2" s="355"/>
      <c r="B2" s="355"/>
      <c r="C2" s="355"/>
      <c r="D2" s="355"/>
      <c r="E2" s="355"/>
      <c r="F2" s="355"/>
      <c r="G2" s="355"/>
    </row>
    <row r="3" spans="1:8" ht="13.8" thickBot="1" x14ac:dyDescent="0.3"/>
    <row r="4" spans="1:8" ht="30" thickTop="1" thickBot="1" x14ac:dyDescent="0.3">
      <c r="A4" s="5" t="s">
        <v>6</v>
      </c>
      <c r="B4" s="6" t="s">
        <v>322</v>
      </c>
      <c r="C4" s="6" t="s">
        <v>323</v>
      </c>
      <c r="D4" s="6" t="s">
        <v>324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5">
      <c r="A5" s="11" t="s">
        <v>14</v>
      </c>
      <c r="B5" s="12">
        <v>94004800</v>
      </c>
      <c r="C5" s="12">
        <v>133038602</v>
      </c>
      <c r="D5" s="12">
        <v>24513384</v>
      </c>
      <c r="E5" s="12">
        <f t="shared" ref="E5:E11" si="0">SUM(B5:D5)</f>
        <v>251556786</v>
      </c>
      <c r="F5" s="13"/>
      <c r="G5" s="14" t="e">
        <f t="shared" ref="G5:G11" si="1">E5/$F$12/1000000</f>
        <v>#REF!</v>
      </c>
      <c r="H5" s="15"/>
    </row>
    <row r="6" spans="1:8" s="16" customFormat="1" ht="20.100000000000001" customHeight="1" x14ac:dyDescent="0.25">
      <c r="A6" s="17" t="s">
        <v>15</v>
      </c>
      <c r="B6" s="18">
        <v>0</v>
      </c>
      <c r="C6" s="18">
        <v>0</v>
      </c>
      <c r="D6" s="18">
        <v>45648000</v>
      </c>
      <c r="E6" s="18">
        <f t="shared" si="0"/>
        <v>45648000</v>
      </c>
      <c r="F6" s="19"/>
      <c r="G6" s="20" t="e">
        <f t="shared" si="1"/>
        <v>#REF!</v>
      </c>
      <c r="H6" s="21"/>
    </row>
    <row r="7" spans="1:8" s="22" customFormat="1" ht="20.100000000000001" customHeight="1" x14ac:dyDescent="0.25">
      <c r="A7" s="17" t="s">
        <v>16</v>
      </c>
      <c r="B7" s="18">
        <v>0</v>
      </c>
      <c r="C7" s="18">
        <v>31687896</v>
      </c>
      <c r="D7" s="18">
        <v>0</v>
      </c>
      <c r="E7" s="18">
        <f t="shared" si="0"/>
        <v>31687896</v>
      </c>
      <c r="F7" s="19"/>
      <c r="G7" s="20" t="e">
        <f t="shared" si="1"/>
        <v>#REF!</v>
      </c>
      <c r="H7" s="21"/>
    </row>
    <row r="8" spans="1:8" s="16" customFormat="1" ht="20.100000000000001" customHeight="1" x14ac:dyDescent="0.25">
      <c r="A8" s="17" t="s">
        <v>17</v>
      </c>
      <c r="B8" s="18">
        <v>49304661</v>
      </c>
      <c r="C8" s="18">
        <v>49304661</v>
      </c>
      <c r="D8" s="18">
        <v>49304661</v>
      </c>
      <c r="E8" s="18">
        <f>SUM(B8:D8)</f>
        <v>147913983</v>
      </c>
      <c r="F8" s="19"/>
      <c r="G8" s="20" t="e">
        <f>E8/$F$12/1000000</f>
        <v>#REF!</v>
      </c>
      <c r="H8" s="21"/>
    </row>
    <row r="9" spans="1:8" s="16" customFormat="1" ht="20.100000000000001" customHeight="1" x14ac:dyDescent="0.25">
      <c r="A9" s="17" t="s">
        <v>18</v>
      </c>
      <c r="B9" s="18">
        <v>1437350</v>
      </c>
      <c r="C9" s="18">
        <v>1757750</v>
      </c>
      <c r="D9" s="18">
        <v>1437350</v>
      </c>
      <c r="E9" s="18">
        <f t="shared" si="0"/>
        <v>4632450</v>
      </c>
      <c r="F9" s="19"/>
      <c r="G9" s="20" t="e">
        <f t="shared" si="1"/>
        <v>#REF!</v>
      </c>
      <c r="H9" s="21"/>
    </row>
    <row r="10" spans="1:8" ht="20.100000000000001" customHeight="1" thickBot="1" x14ac:dyDescent="0.3">
      <c r="A10" s="17" t="s">
        <v>19</v>
      </c>
      <c r="B10" s="18">
        <v>1735675524</v>
      </c>
      <c r="C10" s="18">
        <v>656235679</v>
      </c>
      <c r="D10" s="18">
        <v>548688849</v>
      </c>
      <c r="E10" s="18">
        <f t="shared" si="0"/>
        <v>2940600052</v>
      </c>
      <c r="F10" s="19"/>
      <c r="G10" s="20" t="e">
        <f t="shared" si="1"/>
        <v>#REF!</v>
      </c>
      <c r="H10" s="21"/>
    </row>
    <row r="11" spans="1:8" ht="20.100000000000001" hidden="1" customHeight="1" thickBot="1" x14ac:dyDescent="0.3">
      <c r="A11" s="17" t="s">
        <v>20</v>
      </c>
      <c r="B11" s="18">
        <f>B35</f>
        <v>206106922</v>
      </c>
      <c r="C11" s="18">
        <f>C35</f>
        <v>501469431</v>
      </c>
      <c r="D11" s="18">
        <f>D35</f>
        <v>522860746</v>
      </c>
      <c r="E11" s="18">
        <f t="shared" si="0"/>
        <v>1230437099</v>
      </c>
      <c r="F11" s="19"/>
      <c r="G11" s="20" t="e">
        <f t="shared" si="1"/>
        <v>#REF!</v>
      </c>
      <c r="H11" s="21"/>
    </row>
    <row r="12" spans="1:8" ht="15" thickTop="1" x14ac:dyDescent="0.25">
      <c r="A12" s="23" t="s">
        <v>21</v>
      </c>
      <c r="B12" s="24">
        <f>SUM(B5:B10)</f>
        <v>1880422335</v>
      </c>
      <c r="C12" s="24">
        <f>SUM(C5:C10)</f>
        <v>872024588</v>
      </c>
      <c r="D12" s="24">
        <f>SUM(D5:D10)</f>
        <v>669592244</v>
      </c>
      <c r="E12" s="24">
        <f>SUM(E5:E10)</f>
        <v>3422039167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4.4" x14ac:dyDescent="0.25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4.4" hidden="1" x14ac:dyDescent="0.25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s="35" customFormat="1" ht="14.4" hidden="1" x14ac:dyDescent="0.25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5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5">
      <c r="A17" s="47" t="s">
        <v>26</v>
      </c>
      <c r="B17" s="43">
        <v>0</v>
      </c>
      <c r="C17" s="43">
        <v>0</v>
      </c>
      <c r="D17" s="43">
        <v>0</v>
      </c>
      <c r="E17" s="43">
        <f t="shared" si="2"/>
        <v>0</v>
      </c>
      <c r="F17" s="32"/>
      <c r="G17" s="45" t="e">
        <f t="shared" si="3"/>
        <v>#REF!</v>
      </c>
      <c r="H17" s="34"/>
    </row>
    <row r="18" spans="1:8" s="35" customFormat="1" ht="16.5" customHeight="1" x14ac:dyDescent="0.25">
      <c r="A18" s="48" t="s">
        <v>27</v>
      </c>
      <c r="B18" s="43"/>
      <c r="C18" s="43"/>
      <c r="D18" s="43"/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5">
      <c r="A19" s="42" t="s">
        <v>28</v>
      </c>
      <c r="B19" s="43">
        <v>8788350</v>
      </c>
      <c r="C19" s="43">
        <v>10221340</v>
      </c>
      <c r="D19" s="43">
        <v>0</v>
      </c>
      <c r="E19" s="43">
        <f t="shared" si="2"/>
        <v>19009690</v>
      </c>
      <c r="F19" s="32"/>
      <c r="G19" s="45" t="e">
        <f t="shared" si="3"/>
        <v>#REF!</v>
      </c>
      <c r="H19" s="49"/>
    </row>
    <row r="20" spans="1:8" s="52" customFormat="1" ht="13.8" hidden="1" x14ac:dyDescent="0.25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7.6" hidden="1" x14ac:dyDescent="0.25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5">
      <c r="A22" s="54" t="s">
        <v>31</v>
      </c>
      <c r="B22" s="43">
        <v>0</v>
      </c>
      <c r="C22" s="43">
        <v>0</v>
      </c>
      <c r="D22" s="43">
        <v>1807524</v>
      </c>
      <c r="E22" s="43">
        <f t="shared" si="2"/>
        <v>1807524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5">
      <c r="A23" s="54" t="s">
        <v>32</v>
      </c>
      <c r="B23" s="43">
        <v>55821888</v>
      </c>
      <c r="C23" s="43">
        <v>360898850</v>
      </c>
      <c r="D23" s="43">
        <v>272825733</v>
      </c>
      <c r="E23" s="43">
        <f t="shared" si="2"/>
        <v>689546471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5">
      <c r="A24" s="54" t="s">
        <v>33</v>
      </c>
      <c r="B24" s="43">
        <v>40361349</v>
      </c>
      <c r="C24" s="43">
        <v>0</v>
      </c>
      <c r="D24" s="43">
        <v>157169965</v>
      </c>
      <c r="E24" s="43">
        <f t="shared" si="2"/>
        <v>197531314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5">
      <c r="A25" s="53" t="s">
        <v>34</v>
      </c>
      <c r="B25" s="43">
        <v>0</v>
      </c>
      <c r="C25" s="43">
        <v>40636786</v>
      </c>
      <c r="D25" s="43">
        <v>3965540</v>
      </c>
      <c r="E25" s="43">
        <f>SUM(B25:D25)</f>
        <v>44602326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5">
      <c r="A26" s="53" t="s">
        <v>35</v>
      </c>
      <c r="B26" s="43">
        <v>4214686</v>
      </c>
      <c r="C26" s="43">
        <v>2280911</v>
      </c>
      <c r="D26" s="43">
        <v>4352465</v>
      </c>
      <c r="E26" s="43">
        <f t="shared" si="2"/>
        <v>10848062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5">
      <c r="A27" s="53" t="s">
        <v>36</v>
      </c>
      <c r="B27" s="43">
        <v>0</v>
      </c>
      <c r="C27" s="43">
        <v>1081420</v>
      </c>
      <c r="D27" s="43">
        <v>4040453</v>
      </c>
      <c r="E27" s="43">
        <f t="shared" si="2"/>
        <v>5121873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5">
      <c r="A28" s="53" t="s">
        <v>37</v>
      </c>
      <c r="B28" s="43">
        <v>9592690</v>
      </c>
      <c r="C28" s="43">
        <v>21981000</v>
      </c>
      <c r="D28" s="43">
        <v>51508776</v>
      </c>
      <c r="E28" s="43">
        <f t="shared" si="2"/>
        <v>83082466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5">
      <c r="A29" s="56" t="s">
        <v>38</v>
      </c>
      <c r="B29" s="43">
        <v>3052640</v>
      </c>
      <c r="C29" s="43">
        <v>6680111</v>
      </c>
      <c r="D29" s="43">
        <v>4754717</v>
      </c>
      <c r="E29" s="43">
        <f t="shared" si="2"/>
        <v>14487468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5">
      <c r="A30" s="56" t="s">
        <v>39</v>
      </c>
      <c r="B30" s="43">
        <v>0</v>
      </c>
      <c r="C30" s="43">
        <v>26287669</v>
      </c>
      <c r="D30" s="43">
        <v>0</v>
      </c>
      <c r="E30" s="43">
        <f t="shared" si="2"/>
        <v>26287669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5">
      <c r="A31" s="53" t="s">
        <v>40</v>
      </c>
      <c r="B31" s="43">
        <v>81211719</v>
      </c>
      <c r="C31" s="43">
        <v>9834798</v>
      </c>
      <c r="D31" s="43">
        <v>5964000</v>
      </c>
      <c r="E31" s="43">
        <f t="shared" si="2"/>
        <v>97010517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5">
      <c r="A32" s="53" t="s">
        <v>41</v>
      </c>
      <c r="B32" s="43">
        <v>3063600</v>
      </c>
      <c r="C32" s="43">
        <v>21566546</v>
      </c>
      <c r="D32" s="43">
        <v>16471573</v>
      </c>
      <c r="E32" s="43">
        <f t="shared" si="2"/>
        <v>41101719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5">
      <c r="A33" s="53" t="s">
        <v>42</v>
      </c>
      <c r="B33" s="38"/>
      <c r="C33" s="38"/>
      <c r="D33" s="38"/>
      <c r="E33" s="43"/>
      <c r="F33" s="32"/>
      <c r="G33" s="45" t="e">
        <f t="shared" si="3"/>
        <v>#REF!</v>
      </c>
      <c r="H33" s="51"/>
    </row>
    <row r="34" spans="1:8" s="52" customFormat="1" ht="20.100000000000001" customHeight="1" x14ac:dyDescent="0.25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5">
      <c r="A35" s="57" t="s">
        <v>44</v>
      </c>
      <c r="B35" s="58">
        <f>SUM(B15:B34)</f>
        <v>206106922</v>
      </c>
      <c r="C35" s="58">
        <f>SUM(C15:C34)</f>
        <v>501469431</v>
      </c>
      <c r="D35" s="58">
        <f>SUM(D15:D34)</f>
        <v>522860746</v>
      </c>
      <c r="E35" s="58">
        <f>SUM(E13:E34)+1</f>
        <v>1230437100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3">
      <c r="A36" s="63" t="s">
        <v>45</v>
      </c>
      <c r="B36" s="64">
        <f>+B35+B12</f>
        <v>2086529257</v>
      </c>
      <c r="C36" s="64">
        <f>+C35+C12</f>
        <v>1373494019</v>
      </c>
      <c r="D36" s="64">
        <f>+D35+D12</f>
        <v>1192452990</v>
      </c>
      <c r="E36" s="64">
        <f>+E35+E12-1</f>
        <v>4652476266</v>
      </c>
      <c r="F36" s="65" t="s">
        <v>0</v>
      </c>
      <c r="G36" s="66" t="e">
        <f>+G35+G12</f>
        <v>#REF!</v>
      </c>
      <c r="H36" s="67"/>
    </row>
    <row r="37" spans="1:8" ht="13.8" thickTop="1" x14ac:dyDescent="0.25">
      <c r="A37" s="3" t="s">
        <v>0</v>
      </c>
      <c r="B37" s="69"/>
      <c r="E37" s="69"/>
      <c r="F37" s="70"/>
      <c r="G37" s="71"/>
      <c r="H37" s="72"/>
    </row>
    <row r="38" spans="1:8" x14ac:dyDescent="0.25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H36"/>
  <sheetViews>
    <sheetView workbookViewId="0">
      <selection activeCell="G10" sqref="G10"/>
    </sheetView>
  </sheetViews>
  <sheetFormatPr baseColWidth="10" defaultRowHeight="13.2" x14ac:dyDescent="0.25"/>
  <cols>
    <col min="1" max="1" width="55" bestFit="1" customWidth="1"/>
    <col min="2" max="3" width="14.109375" bestFit="1" customWidth="1"/>
    <col min="4" max="4" width="18" customWidth="1"/>
    <col min="5" max="5" width="18.44140625" customWidth="1"/>
    <col min="6" max="6" width="14" customWidth="1"/>
    <col min="7" max="7" width="13.88671875" customWidth="1"/>
    <col min="8" max="8" width="17.44140625" customWidth="1"/>
  </cols>
  <sheetData>
    <row r="1" spans="1:8" ht="18" x14ac:dyDescent="0.35">
      <c r="A1" s="667" t="s">
        <v>5</v>
      </c>
      <c r="B1" s="667"/>
      <c r="C1" s="667"/>
      <c r="D1" s="667"/>
      <c r="E1" s="667"/>
      <c r="F1" s="667"/>
      <c r="G1" s="667"/>
      <c r="H1" s="3"/>
    </row>
    <row r="2" spans="1:8" ht="18" x14ac:dyDescent="0.35">
      <c r="A2" s="355"/>
      <c r="B2" s="355"/>
      <c r="C2" s="355"/>
      <c r="D2" s="355"/>
      <c r="E2" s="355"/>
      <c r="F2" s="355"/>
      <c r="G2" s="355"/>
      <c r="H2" s="4"/>
    </row>
    <row r="3" spans="1:8" ht="13.8" thickBot="1" x14ac:dyDescent="0.3">
      <c r="A3" s="3"/>
      <c r="B3" s="3"/>
      <c r="C3" s="3"/>
      <c r="D3" s="3"/>
      <c r="E3" s="3"/>
      <c r="F3" s="3"/>
      <c r="G3" s="4"/>
      <c r="H3" s="3"/>
    </row>
    <row r="4" spans="1:8" ht="58.8" thickTop="1" thickBot="1" x14ac:dyDescent="0.3">
      <c r="A4" s="5" t="s">
        <v>6</v>
      </c>
      <c r="B4" s="6" t="s">
        <v>325</v>
      </c>
      <c r="C4" s="6" t="s">
        <v>326</v>
      </c>
      <c r="D4" s="6" t="s">
        <v>327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ht="14.4" x14ac:dyDescent="0.25">
      <c r="A5" s="11" t="s">
        <v>14</v>
      </c>
      <c r="B5" s="12">
        <v>31086138</v>
      </c>
      <c r="C5" s="12">
        <v>145474450</v>
      </c>
      <c r="D5" s="12">
        <v>53147268</v>
      </c>
      <c r="E5" s="12">
        <f t="shared" ref="E5:E11" si="0">SUM(B5:D5)</f>
        <v>229707856</v>
      </c>
      <c r="F5" s="13"/>
      <c r="G5" s="14">
        <f t="shared" ref="G5:G11" si="1">E5/$F$12/1000000</f>
        <v>0.40141943488647225</v>
      </c>
      <c r="H5" s="15"/>
    </row>
    <row r="6" spans="1:8" ht="14.4" x14ac:dyDescent="0.25">
      <c r="A6" s="17" t="s">
        <v>15</v>
      </c>
      <c r="B6" s="18">
        <v>0</v>
      </c>
      <c r="C6" s="18">
        <v>7798000</v>
      </c>
      <c r="D6" s="18">
        <v>9300000</v>
      </c>
      <c r="E6" s="18">
        <f t="shared" si="0"/>
        <v>17098000</v>
      </c>
      <c r="F6" s="19"/>
      <c r="G6" s="20">
        <f>E6/$F$12/1000000</f>
        <v>2.9879123932482755E-2</v>
      </c>
      <c r="H6" s="21"/>
    </row>
    <row r="7" spans="1:8" ht="14.4" x14ac:dyDescent="0.25">
      <c r="A7" s="17" t="s">
        <v>16</v>
      </c>
      <c r="B7" s="18">
        <v>0</v>
      </c>
      <c r="C7" s="18">
        <v>0</v>
      </c>
      <c r="D7" s="18">
        <v>0</v>
      </c>
      <c r="E7" s="18">
        <f t="shared" si="0"/>
        <v>0</v>
      </c>
      <c r="F7" s="19"/>
      <c r="G7" s="20">
        <f t="shared" si="1"/>
        <v>0</v>
      </c>
      <c r="H7" s="21"/>
    </row>
    <row r="8" spans="1:8" ht="14.4" x14ac:dyDescent="0.25">
      <c r="A8" s="17" t="s">
        <v>17</v>
      </c>
      <c r="B8" s="18">
        <v>119602425</v>
      </c>
      <c r="C8" s="18">
        <v>261650374</v>
      </c>
      <c r="D8" s="18">
        <v>115107012</v>
      </c>
      <c r="E8" s="18">
        <f t="shared" si="0"/>
        <v>496359811</v>
      </c>
      <c r="F8" s="19"/>
      <c r="G8" s="20">
        <f>E8/$F$12/1000000</f>
        <v>0.86739947993757849</v>
      </c>
      <c r="H8" s="21"/>
    </row>
    <row r="9" spans="1:8" ht="14.4" x14ac:dyDescent="0.25">
      <c r="A9" s="17" t="s">
        <v>18</v>
      </c>
      <c r="B9" s="18">
        <v>725350</v>
      </c>
      <c r="C9" s="18">
        <v>5550635</v>
      </c>
      <c r="D9" s="18">
        <v>1437350</v>
      </c>
      <c r="E9" s="18">
        <f t="shared" si="0"/>
        <v>7713335</v>
      </c>
      <c r="F9" s="19"/>
      <c r="G9" s="20">
        <f t="shared" si="1"/>
        <v>1.3479219347160887E-2</v>
      </c>
      <c r="H9" s="21"/>
    </row>
    <row r="10" spans="1:8" ht="14.4" x14ac:dyDescent="0.25">
      <c r="A10" s="17" t="s">
        <v>19</v>
      </c>
      <c r="B10" s="18">
        <v>668769543</v>
      </c>
      <c r="C10" s="18">
        <v>471238448</v>
      </c>
      <c r="D10" s="18">
        <v>857939364</v>
      </c>
      <c r="E10" s="18">
        <f t="shared" si="0"/>
        <v>1997947355</v>
      </c>
      <c r="F10" s="19"/>
      <c r="G10" s="20">
        <f t="shared" si="1"/>
        <v>3.4914561136168629</v>
      </c>
      <c r="H10" s="21"/>
    </row>
    <row r="11" spans="1:8" ht="15" thickBot="1" x14ac:dyDescent="0.3">
      <c r="A11" s="17" t="s">
        <v>20</v>
      </c>
      <c r="B11" s="18">
        <v>483236433</v>
      </c>
      <c r="C11" s="18">
        <v>951091230</v>
      </c>
      <c r="D11" s="18">
        <v>383053472</v>
      </c>
      <c r="E11" s="18">
        <f t="shared" si="0"/>
        <v>1817381135</v>
      </c>
      <c r="F11" s="19"/>
      <c r="G11" s="20">
        <f t="shared" si="1"/>
        <v>3.1759127479951559</v>
      </c>
      <c r="H11" s="21"/>
    </row>
    <row r="12" spans="1:8" ht="15" thickTop="1" x14ac:dyDescent="0.25">
      <c r="A12" s="457" t="s">
        <v>328</v>
      </c>
      <c r="B12" s="458">
        <f>SUM(B5:B11)</f>
        <v>1303419889</v>
      </c>
      <c r="C12" s="458">
        <f>SUM(C5:C11)</f>
        <v>1842803137</v>
      </c>
      <c r="D12" s="458">
        <f>SUM(D5:D11)</f>
        <v>1419984466</v>
      </c>
      <c r="E12" s="458">
        <f>SUM(E5:E11)</f>
        <v>4566207492</v>
      </c>
      <c r="F12" s="459">
        <v>572.23900000000003</v>
      </c>
      <c r="G12" s="460">
        <f>SUM(G5:G10)</f>
        <v>4.803633371720557</v>
      </c>
      <c r="H12" s="461"/>
    </row>
    <row r="13" spans="1:8" ht="14.4" x14ac:dyDescent="0.25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ht="14.4" x14ac:dyDescent="0.25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ht="14.4" x14ac:dyDescent="0.25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ht="13.8" x14ac:dyDescent="0.25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>
        <f t="shared" ref="G16:G33" si="3">E16/$F$12/1000000</f>
        <v>0</v>
      </c>
      <c r="H16" s="34"/>
    </row>
    <row r="17" spans="1:8" ht="13.8" x14ac:dyDescent="0.25">
      <c r="A17" s="47" t="s">
        <v>26</v>
      </c>
      <c r="B17" s="43">
        <v>0</v>
      </c>
      <c r="C17" s="43">
        <v>3625549</v>
      </c>
      <c r="D17" s="43">
        <v>2769999</v>
      </c>
      <c r="E17" s="43">
        <f t="shared" si="2"/>
        <v>6395548</v>
      </c>
      <c r="F17" s="32"/>
      <c r="G17" s="45">
        <f t="shared" si="3"/>
        <v>1.117635813008201E-2</v>
      </c>
      <c r="H17" s="34"/>
    </row>
    <row r="18" spans="1:8" ht="13.8" x14ac:dyDescent="0.25">
      <c r="A18" s="48" t="s">
        <v>27</v>
      </c>
      <c r="B18" s="43"/>
      <c r="C18" s="43"/>
      <c r="D18" s="43"/>
      <c r="E18" s="43">
        <f t="shared" si="2"/>
        <v>0</v>
      </c>
      <c r="F18" s="32"/>
      <c r="G18" s="45">
        <f t="shared" si="3"/>
        <v>0</v>
      </c>
      <c r="H18" s="34"/>
    </row>
    <row r="19" spans="1:8" ht="13.8" x14ac:dyDescent="0.25">
      <c r="A19" s="42" t="s">
        <v>28</v>
      </c>
      <c r="B19" s="43">
        <v>18823554</v>
      </c>
      <c r="C19" s="43">
        <v>84599147</v>
      </c>
      <c r="D19" s="43">
        <v>10367760</v>
      </c>
      <c r="E19" s="43">
        <f t="shared" si="2"/>
        <v>113790461</v>
      </c>
      <c r="F19" s="32"/>
      <c r="G19" s="45">
        <f t="shared" si="3"/>
        <v>0.19885128591375281</v>
      </c>
      <c r="H19" s="49"/>
    </row>
    <row r="20" spans="1:8" ht="13.8" x14ac:dyDescent="0.25">
      <c r="A20" s="50" t="s">
        <v>29</v>
      </c>
      <c r="B20" s="43"/>
      <c r="C20" s="43"/>
      <c r="D20" s="43"/>
      <c r="E20" s="43">
        <f t="shared" si="2"/>
        <v>0</v>
      </c>
      <c r="F20" s="32"/>
      <c r="G20" s="45">
        <f t="shared" si="3"/>
        <v>0</v>
      </c>
      <c r="H20" s="51"/>
    </row>
    <row r="21" spans="1:8" ht="27.6" x14ac:dyDescent="0.25">
      <c r="A21" s="53" t="s">
        <v>30</v>
      </c>
      <c r="B21" s="43"/>
      <c r="C21" s="43"/>
      <c r="D21" s="43"/>
      <c r="E21" s="43">
        <f t="shared" si="2"/>
        <v>0</v>
      </c>
      <c r="F21" s="32"/>
      <c r="G21" s="45">
        <f t="shared" si="3"/>
        <v>0</v>
      </c>
      <c r="H21" s="51"/>
    </row>
    <row r="22" spans="1:8" ht="13.8" x14ac:dyDescent="0.25">
      <c r="A22" s="54" t="s">
        <v>31</v>
      </c>
      <c r="B22" s="43">
        <v>31982458</v>
      </c>
      <c r="C22" s="43">
        <v>3078314</v>
      </c>
      <c r="D22" s="43">
        <v>5567817</v>
      </c>
      <c r="E22" s="43">
        <f t="shared" si="2"/>
        <v>40628589</v>
      </c>
      <c r="F22" s="32"/>
      <c r="G22" s="45">
        <f t="shared" si="3"/>
        <v>7.0999335941800537E-2</v>
      </c>
      <c r="H22" s="55" t="s">
        <v>0</v>
      </c>
    </row>
    <row r="23" spans="1:8" ht="13.8" x14ac:dyDescent="0.25">
      <c r="A23" s="54" t="s">
        <v>32</v>
      </c>
      <c r="B23" s="43">
        <v>160105492</v>
      </c>
      <c r="C23" s="43">
        <v>588202994</v>
      </c>
      <c r="D23" s="43">
        <v>169585925</v>
      </c>
      <c r="E23" s="43">
        <f t="shared" si="2"/>
        <v>917894411</v>
      </c>
      <c r="F23" s="32"/>
      <c r="G23" s="45">
        <f t="shared" si="3"/>
        <v>1.6040402891099697</v>
      </c>
      <c r="H23" s="55" t="s">
        <v>0</v>
      </c>
    </row>
    <row r="24" spans="1:8" ht="13.8" x14ac:dyDescent="0.25">
      <c r="A24" s="54" t="s">
        <v>33</v>
      </c>
      <c r="B24" s="43">
        <v>0</v>
      </c>
      <c r="C24" s="43">
        <v>0</v>
      </c>
      <c r="D24" s="43">
        <v>22808727</v>
      </c>
      <c r="E24" s="43">
        <f t="shared" si="2"/>
        <v>22808727</v>
      </c>
      <c r="F24" s="32"/>
      <c r="G24" s="45">
        <f t="shared" si="3"/>
        <v>3.9858742588324107E-2</v>
      </c>
      <c r="H24" s="55"/>
    </row>
    <row r="25" spans="1:8" ht="13.8" x14ac:dyDescent="0.25">
      <c r="A25" s="53" t="s">
        <v>34</v>
      </c>
      <c r="B25" s="43">
        <v>77970993</v>
      </c>
      <c r="C25" s="43">
        <v>21931050</v>
      </c>
      <c r="D25" s="43">
        <v>86874</v>
      </c>
      <c r="E25" s="43">
        <f>SUM(B25:D25)</f>
        <v>99988917</v>
      </c>
      <c r="F25" s="32"/>
      <c r="G25" s="45">
        <f t="shared" si="3"/>
        <v>0.17473278997062414</v>
      </c>
      <c r="H25" s="51"/>
    </row>
    <row r="26" spans="1:8" ht="13.8" x14ac:dyDescent="0.25">
      <c r="A26" s="53" t="s">
        <v>35</v>
      </c>
      <c r="B26" s="43">
        <v>2349970</v>
      </c>
      <c r="C26" s="43">
        <v>1111459</v>
      </c>
      <c r="D26" s="43">
        <v>2405849</v>
      </c>
      <c r="E26" s="43">
        <f t="shared" si="2"/>
        <v>5867278</v>
      </c>
      <c r="F26" s="32"/>
      <c r="G26" s="45">
        <f t="shared" si="3"/>
        <v>1.0253194906324105E-2</v>
      </c>
      <c r="H26" s="51"/>
    </row>
    <row r="27" spans="1:8" ht="13.8" x14ac:dyDescent="0.25">
      <c r="A27" s="53" t="s">
        <v>36</v>
      </c>
      <c r="B27" s="43">
        <v>0</v>
      </c>
      <c r="C27" s="43">
        <v>18466475</v>
      </c>
      <c r="D27" s="43">
        <v>3410660</v>
      </c>
      <c r="E27" s="43">
        <f t="shared" si="2"/>
        <v>21877135</v>
      </c>
      <c r="F27" s="32"/>
      <c r="G27" s="45">
        <f t="shared" si="3"/>
        <v>3.82307654668766E-2</v>
      </c>
      <c r="H27" s="51"/>
    </row>
    <row r="28" spans="1:8" ht="13.8" x14ac:dyDescent="0.25">
      <c r="A28" s="53" t="s">
        <v>37</v>
      </c>
      <c r="B28" s="43">
        <v>9565893</v>
      </c>
      <c r="C28" s="43">
        <v>124039505</v>
      </c>
      <c r="D28" s="43">
        <v>35163000</v>
      </c>
      <c r="E28" s="43">
        <f t="shared" si="2"/>
        <v>168768398</v>
      </c>
      <c r="F28" s="32"/>
      <c r="G28" s="45">
        <f t="shared" si="3"/>
        <v>0.29492641710893525</v>
      </c>
      <c r="H28" s="51"/>
    </row>
    <row r="29" spans="1:8" ht="13.8" x14ac:dyDescent="0.25">
      <c r="A29" s="56" t="s">
        <v>38</v>
      </c>
      <c r="B29" s="43">
        <v>91833980</v>
      </c>
      <c r="C29" s="43">
        <v>2835000</v>
      </c>
      <c r="D29" s="43">
        <v>0</v>
      </c>
      <c r="E29" s="43">
        <f t="shared" si="2"/>
        <v>94668980</v>
      </c>
      <c r="F29" s="32"/>
      <c r="G29" s="45">
        <f t="shared" si="3"/>
        <v>0.16543608527206288</v>
      </c>
      <c r="H29" s="34" t="s">
        <v>0</v>
      </c>
    </row>
    <row r="30" spans="1:8" ht="13.8" x14ac:dyDescent="0.25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>
        <f t="shared" si="3"/>
        <v>0</v>
      </c>
      <c r="H30" s="34"/>
    </row>
    <row r="31" spans="1:8" ht="13.8" x14ac:dyDescent="0.25">
      <c r="A31" s="53" t="s">
        <v>40</v>
      </c>
      <c r="B31" s="43">
        <v>83174455</v>
      </c>
      <c r="C31" s="43">
        <v>33087043</v>
      </c>
      <c r="D31" s="43">
        <v>119859529</v>
      </c>
      <c r="E31" s="43">
        <f t="shared" si="2"/>
        <v>236121027</v>
      </c>
      <c r="F31" s="32"/>
      <c r="G31" s="45">
        <f t="shared" si="3"/>
        <v>0.41262658958931492</v>
      </c>
      <c r="H31" s="51"/>
    </row>
    <row r="32" spans="1:8" ht="13.8" x14ac:dyDescent="0.25">
      <c r="A32" s="53" t="s">
        <v>41</v>
      </c>
      <c r="B32" s="43">
        <v>7429638</v>
      </c>
      <c r="C32" s="43">
        <v>70114695</v>
      </c>
      <c r="D32" s="43">
        <v>11027332</v>
      </c>
      <c r="E32" s="43">
        <f t="shared" si="2"/>
        <v>88571665</v>
      </c>
      <c r="F32" s="32"/>
      <c r="G32" s="45">
        <f t="shared" si="3"/>
        <v>0.15478089574461021</v>
      </c>
      <c r="H32" s="51"/>
    </row>
    <row r="33" spans="1:8" ht="13.8" x14ac:dyDescent="0.25">
      <c r="A33" s="53" t="s">
        <v>42</v>
      </c>
      <c r="B33" s="38"/>
      <c r="C33" s="38"/>
      <c r="D33" s="38"/>
      <c r="E33" s="43"/>
      <c r="F33" s="32"/>
      <c r="G33" s="45">
        <f t="shared" si="3"/>
        <v>0</v>
      </c>
      <c r="H33" s="51"/>
    </row>
    <row r="34" spans="1:8" ht="13.8" x14ac:dyDescent="0.25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>
        <f>E34/F12/1000000</f>
        <v>0</v>
      </c>
      <c r="H34" s="51"/>
    </row>
    <row r="35" spans="1:8" ht="14.4" x14ac:dyDescent="0.25">
      <c r="A35" s="57" t="s">
        <v>329</v>
      </c>
      <c r="B35" s="58">
        <f>SUM(B15:B34)</f>
        <v>483236433</v>
      </c>
      <c r="C35" s="58">
        <f>SUM(C15:C34)</f>
        <v>951091231</v>
      </c>
      <c r="D35" s="58">
        <f>SUM(D15:D34)</f>
        <v>383053472</v>
      </c>
      <c r="E35" s="58">
        <f>SUM(E13:E34)+1</f>
        <v>1817381137</v>
      </c>
      <c r="F35" s="59">
        <v>572.23900000000003</v>
      </c>
      <c r="G35" s="60">
        <f>SUM(G13:G34)</f>
        <v>3.1759127497426771</v>
      </c>
      <c r="H35" s="61"/>
    </row>
    <row r="36" spans="1:8" x14ac:dyDescent="0.25">
      <c r="A36" s="3" t="s">
        <v>0</v>
      </c>
      <c r="B36" s="69"/>
      <c r="C36" s="3"/>
      <c r="D36" s="3"/>
      <c r="E36" s="69"/>
      <c r="F36" s="70"/>
      <c r="G36" s="71"/>
      <c r="H36" s="7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FF0000"/>
  </sheetPr>
  <dimension ref="A1:L110"/>
  <sheetViews>
    <sheetView view="pageBreakPreview" zoomScale="80" zoomScaleNormal="100" zoomScaleSheetLayoutView="80" workbookViewId="0">
      <selection activeCell="G8" sqref="G8"/>
    </sheetView>
  </sheetViews>
  <sheetFormatPr baseColWidth="10" defaultColWidth="11.44140625" defaultRowHeight="17.399999999999999" x14ac:dyDescent="0.3"/>
  <cols>
    <col min="1" max="1" width="39.44140625" style="77" customWidth="1"/>
    <col min="2" max="2" width="21.44140625" style="77" customWidth="1"/>
    <col min="3" max="3" width="17.5546875" style="77" customWidth="1"/>
    <col min="4" max="5" width="19.5546875" style="77" customWidth="1"/>
    <col min="6" max="6" width="16.6640625" style="77" customWidth="1"/>
    <col min="7" max="7" width="14.6640625" style="77" customWidth="1"/>
    <col min="8" max="8" width="11.44140625" style="77"/>
    <col min="9" max="9" width="13.44140625" style="77" bestFit="1" customWidth="1"/>
    <col min="10" max="10" width="11.44140625" style="77"/>
    <col min="11" max="11" width="35.44140625" style="77" customWidth="1"/>
    <col min="12" max="16384" width="11.44140625" style="77"/>
  </cols>
  <sheetData>
    <row r="1" spans="1:9" ht="24.9" customHeight="1" x14ac:dyDescent="0.3">
      <c r="A1" s="668" t="s">
        <v>46</v>
      </c>
      <c r="B1" s="668"/>
      <c r="C1" s="668"/>
      <c r="D1" s="668"/>
      <c r="E1" s="668"/>
      <c r="F1" s="76"/>
      <c r="G1" s="76"/>
    </row>
    <row r="2" spans="1:9" ht="24.9" customHeight="1" x14ac:dyDescent="0.3">
      <c r="A2" s="668" t="s">
        <v>365</v>
      </c>
      <c r="B2" s="668"/>
      <c r="C2" s="668"/>
      <c r="D2" s="668"/>
      <c r="E2" s="668"/>
      <c r="F2" s="76"/>
      <c r="G2" s="76"/>
    </row>
    <row r="4" spans="1:9" ht="19.8" thickBot="1" x14ac:dyDescent="0.5">
      <c r="A4" s="78" t="s">
        <v>47</v>
      </c>
      <c r="B4" s="669" t="s">
        <v>48</v>
      </c>
      <c r="C4" s="669"/>
      <c r="D4" s="669"/>
      <c r="E4" s="79"/>
      <c r="H4" s="80"/>
      <c r="I4" s="81"/>
    </row>
    <row r="5" spans="1:9" ht="15" customHeight="1" thickBot="1" x14ac:dyDescent="0.35">
      <c r="A5" s="670" t="s">
        <v>49</v>
      </c>
      <c r="B5" s="672" t="s">
        <v>50</v>
      </c>
      <c r="C5" s="674" t="s">
        <v>51</v>
      </c>
      <c r="D5" s="675"/>
      <c r="E5" s="676"/>
    </row>
    <row r="6" spans="1:9" ht="43.5" customHeight="1" x14ac:dyDescent="0.3">
      <c r="A6" s="671"/>
      <c r="B6" s="673"/>
      <c r="C6" s="367" t="s">
        <v>342</v>
      </c>
      <c r="D6" s="368" t="s">
        <v>53</v>
      </c>
      <c r="E6" s="82" t="s">
        <v>54</v>
      </c>
    </row>
    <row r="7" spans="1:9" x14ac:dyDescent="0.3">
      <c r="A7" s="677" t="s">
        <v>55</v>
      </c>
      <c r="B7" s="83" t="s">
        <v>56</v>
      </c>
      <c r="C7" s="84">
        <v>1.831</v>
      </c>
      <c r="D7" s="85"/>
      <c r="E7" s="86"/>
    </row>
    <row r="8" spans="1:9" x14ac:dyDescent="0.3">
      <c r="A8" s="678"/>
      <c r="B8" s="87" t="s">
        <v>57</v>
      </c>
      <c r="C8" s="88">
        <v>0.111</v>
      </c>
      <c r="D8" s="89"/>
      <c r="E8" s="90"/>
    </row>
    <row r="9" spans="1:9" x14ac:dyDescent="0.3">
      <c r="A9" s="679"/>
      <c r="B9" s="91" t="s">
        <v>58</v>
      </c>
      <c r="C9" s="92">
        <v>4.7E-2</v>
      </c>
      <c r="D9" s="93"/>
      <c r="E9" s="94"/>
    </row>
    <row r="10" spans="1:9" x14ac:dyDescent="0.3">
      <c r="A10" s="95" t="s">
        <v>59</v>
      </c>
      <c r="B10" s="96" t="s">
        <v>60</v>
      </c>
      <c r="C10" s="97">
        <v>0.69399999999999995</v>
      </c>
      <c r="D10" s="98"/>
      <c r="E10" s="99"/>
    </row>
    <row r="11" spans="1:9" x14ac:dyDescent="0.3">
      <c r="A11" s="95" t="s">
        <v>61</v>
      </c>
      <c r="B11" s="96" t="s">
        <v>62</v>
      </c>
      <c r="C11" s="97">
        <v>0.27400000000000002</v>
      </c>
      <c r="D11" s="98"/>
      <c r="E11" s="99"/>
    </row>
    <row r="12" spans="1:9" x14ac:dyDescent="0.3">
      <c r="A12" s="680" t="s">
        <v>63</v>
      </c>
      <c r="B12" s="83" t="s">
        <v>64</v>
      </c>
      <c r="C12" s="100">
        <v>5.0999999999999997E-2</v>
      </c>
      <c r="D12" s="85"/>
      <c r="E12" s="86"/>
    </row>
    <row r="13" spans="1:9" x14ac:dyDescent="0.3">
      <c r="A13" s="681"/>
      <c r="B13" s="101" t="s">
        <v>65</v>
      </c>
      <c r="C13" s="102">
        <v>2.5000000000000001E-2</v>
      </c>
      <c r="D13" s="103"/>
      <c r="E13" s="104"/>
    </row>
    <row r="14" spans="1:9" x14ac:dyDescent="0.3">
      <c r="A14" s="682"/>
      <c r="B14" s="87" t="s">
        <v>66</v>
      </c>
      <c r="C14" s="105">
        <v>7.1999999999999995E-2</v>
      </c>
      <c r="D14" s="89"/>
      <c r="E14" s="90"/>
    </row>
    <row r="15" spans="1:9" x14ac:dyDescent="0.3">
      <c r="A15" s="683"/>
      <c r="B15" s="91" t="s">
        <v>67</v>
      </c>
      <c r="C15" s="106">
        <v>8.6412120999999995E-2</v>
      </c>
      <c r="D15" s="107">
        <v>5.4479999999999995</v>
      </c>
      <c r="E15" s="108">
        <v>2.2549999999999999</v>
      </c>
    </row>
    <row r="16" spans="1:9" x14ac:dyDescent="0.3">
      <c r="A16" s="109" t="s">
        <v>68</v>
      </c>
      <c r="B16" s="96" t="s">
        <v>2</v>
      </c>
      <c r="C16" s="97">
        <v>0</v>
      </c>
      <c r="D16" s="110">
        <v>4.3999999999999997E-2</v>
      </c>
      <c r="E16" s="111"/>
    </row>
    <row r="17" spans="1:5" x14ac:dyDescent="0.3">
      <c r="A17" s="366" t="s">
        <v>69</v>
      </c>
      <c r="B17" s="112" t="s">
        <v>70</v>
      </c>
      <c r="C17" s="113">
        <v>0</v>
      </c>
      <c r="D17" s="114"/>
      <c r="E17" s="115"/>
    </row>
    <row r="18" spans="1:5" ht="18.600000000000001" thickBot="1" x14ac:dyDescent="0.4">
      <c r="A18" s="684" t="s">
        <v>1</v>
      </c>
      <c r="B18" s="685"/>
      <c r="C18" s="116">
        <v>3.1914121209999999</v>
      </c>
      <c r="D18" s="117">
        <v>5.4919999999999991</v>
      </c>
      <c r="E18" s="118">
        <v>2.2549999999999999</v>
      </c>
    </row>
    <row r="19" spans="1:5" x14ac:dyDescent="0.3">
      <c r="A19" s="79"/>
      <c r="B19" s="79"/>
      <c r="C19" s="79"/>
      <c r="D19" s="79"/>
      <c r="E19" s="79"/>
    </row>
    <row r="20" spans="1:5" ht="18.600000000000001" thickBot="1" x14ac:dyDescent="0.4">
      <c r="A20" s="79"/>
      <c r="B20" s="686" t="s">
        <v>71</v>
      </c>
      <c r="C20" s="686"/>
      <c r="D20" s="686"/>
      <c r="E20" s="79"/>
    </row>
    <row r="21" spans="1:5" ht="18" thickBot="1" x14ac:dyDescent="0.35">
      <c r="A21" s="687" t="s">
        <v>49</v>
      </c>
      <c r="B21" s="689" t="s">
        <v>50</v>
      </c>
      <c r="C21" s="691" t="s">
        <v>51</v>
      </c>
      <c r="D21" s="692"/>
      <c r="E21" s="693"/>
    </row>
    <row r="22" spans="1:5" ht="44.25" customHeight="1" x14ac:dyDescent="0.3">
      <c r="A22" s="688"/>
      <c r="B22" s="690"/>
      <c r="C22" s="356" t="s">
        <v>72</v>
      </c>
      <c r="D22" s="119" t="s">
        <v>73</v>
      </c>
      <c r="E22" s="357" t="s">
        <v>74</v>
      </c>
    </row>
    <row r="23" spans="1:5" x14ac:dyDescent="0.3">
      <c r="A23" s="696" t="s">
        <v>55</v>
      </c>
      <c r="B23" s="83" t="s">
        <v>56</v>
      </c>
      <c r="C23" s="88">
        <v>0.93500000000000005</v>
      </c>
      <c r="D23" s="85"/>
      <c r="E23" s="86"/>
    </row>
    <row r="24" spans="1:5" x14ac:dyDescent="0.3">
      <c r="A24" s="697"/>
      <c r="B24" s="87" t="s">
        <v>57</v>
      </c>
      <c r="C24" s="88">
        <v>0.13400000000000001</v>
      </c>
      <c r="D24" s="89"/>
      <c r="E24" s="90"/>
    </row>
    <row r="25" spans="1:5" x14ac:dyDescent="0.3">
      <c r="A25" s="698"/>
      <c r="B25" s="91" t="s">
        <v>58</v>
      </c>
      <c r="C25" s="88">
        <v>0.219</v>
      </c>
      <c r="D25" s="120"/>
      <c r="E25" s="121"/>
    </row>
    <row r="26" spans="1:5" x14ac:dyDescent="0.3">
      <c r="A26" s="95" t="s">
        <v>59</v>
      </c>
      <c r="B26" s="96" t="s">
        <v>60</v>
      </c>
      <c r="C26" s="88">
        <v>0.60899999999999999</v>
      </c>
      <c r="D26" s="98"/>
      <c r="E26" s="99"/>
    </row>
    <row r="27" spans="1:5" x14ac:dyDescent="0.3">
      <c r="A27" s="95" t="s">
        <v>61</v>
      </c>
      <c r="B27" s="96" t="s">
        <v>62</v>
      </c>
      <c r="C27" s="88">
        <v>0.11700000000000001</v>
      </c>
      <c r="D27" s="98"/>
      <c r="E27" s="99"/>
    </row>
    <row r="28" spans="1:5" x14ac:dyDescent="0.3">
      <c r="A28" s="699" t="s">
        <v>63</v>
      </c>
      <c r="B28" s="123" t="s">
        <v>64</v>
      </c>
      <c r="C28" s="88">
        <v>3.4000000000000002E-2</v>
      </c>
      <c r="D28" s="124"/>
      <c r="E28" s="125"/>
    </row>
    <row r="29" spans="1:5" x14ac:dyDescent="0.3">
      <c r="A29" s="681"/>
      <c r="B29" s="101" t="s">
        <v>65</v>
      </c>
      <c r="C29" s="88">
        <v>0.11600000000000001</v>
      </c>
      <c r="D29" s="103"/>
      <c r="E29" s="104"/>
    </row>
    <row r="30" spans="1:5" x14ac:dyDescent="0.3">
      <c r="A30" s="682"/>
      <c r="B30" s="87" t="s">
        <v>66</v>
      </c>
      <c r="C30" s="88">
        <v>0.151</v>
      </c>
      <c r="D30" s="89"/>
      <c r="E30" s="90"/>
    </row>
    <row r="31" spans="1:5" x14ac:dyDescent="0.3">
      <c r="A31" s="682"/>
      <c r="B31" s="87" t="s">
        <v>67</v>
      </c>
      <c r="C31" s="88">
        <v>0.17799999999999999</v>
      </c>
      <c r="D31" s="126">
        <v>15.891</v>
      </c>
      <c r="E31" s="127">
        <v>6.7649999999999997</v>
      </c>
    </row>
    <row r="32" spans="1:5" x14ac:dyDescent="0.3">
      <c r="A32" s="109" t="s">
        <v>68</v>
      </c>
      <c r="B32" s="96" t="s">
        <v>2</v>
      </c>
      <c r="C32" s="88">
        <v>2E-3</v>
      </c>
      <c r="D32" s="110">
        <v>0.30299999999999999</v>
      </c>
      <c r="E32" s="111"/>
    </row>
    <row r="33" spans="1:6" x14ac:dyDescent="0.3">
      <c r="A33" s="366" t="s">
        <v>69</v>
      </c>
      <c r="B33" s="112" t="s">
        <v>70</v>
      </c>
      <c r="C33" s="88">
        <v>0</v>
      </c>
      <c r="D33" s="114"/>
      <c r="E33" s="115"/>
    </row>
    <row r="34" spans="1:6" ht="18.600000000000001" thickBot="1" x14ac:dyDescent="0.4">
      <c r="A34" s="700" t="s">
        <v>1</v>
      </c>
      <c r="B34" s="701"/>
      <c r="C34" s="128">
        <v>2.4949999999999997</v>
      </c>
      <c r="D34" s="129">
        <v>16.193999999999999</v>
      </c>
      <c r="E34" s="130">
        <v>6.7649999999999997</v>
      </c>
    </row>
    <row r="35" spans="1:6" x14ac:dyDescent="0.3">
      <c r="A35" s="79"/>
      <c r="B35" s="79"/>
      <c r="C35" s="79"/>
      <c r="D35" s="79"/>
      <c r="E35" s="79"/>
    </row>
    <row r="36" spans="1:6" x14ac:dyDescent="0.3">
      <c r="A36" s="79"/>
      <c r="B36" s="79"/>
      <c r="C36" s="79"/>
      <c r="D36" s="79"/>
      <c r="E36" s="79"/>
    </row>
    <row r="37" spans="1:6" ht="18" x14ac:dyDescent="0.35">
      <c r="A37" s="131" t="s">
        <v>75</v>
      </c>
      <c r="B37" s="132"/>
      <c r="C37" s="132"/>
      <c r="D37" s="132"/>
      <c r="E37" s="132"/>
    </row>
    <row r="38" spans="1:6" x14ac:dyDescent="0.3">
      <c r="A38" s="132"/>
      <c r="B38" s="132"/>
      <c r="C38" s="132"/>
      <c r="D38" s="132"/>
      <c r="E38" s="132"/>
    </row>
    <row r="39" spans="1:6" ht="18" x14ac:dyDescent="0.35">
      <c r="A39" s="133" t="s">
        <v>76</v>
      </c>
      <c r="B39" s="132"/>
      <c r="C39" s="132"/>
      <c r="D39" s="132"/>
      <c r="E39" s="132"/>
    </row>
    <row r="40" spans="1:6" ht="18.600000000000001" thickBot="1" x14ac:dyDescent="0.4">
      <c r="A40" s="134" t="s">
        <v>77</v>
      </c>
      <c r="B40" s="702"/>
      <c r="C40" s="702"/>
      <c r="D40" s="702"/>
      <c r="E40" s="702"/>
    </row>
    <row r="41" spans="1:6" ht="48.75" customHeight="1" x14ac:dyDescent="0.3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" thickBot="1" x14ac:dyDescent="0.35">
      <c r="A42" s="139">
        <v>3.0707039999999997</v>
      </c>
      <c r="B42" s="139">
        <v>80.657399999999996</v>
      </c>
      <c r="C42" s="139">
        <v>247.67500080959996</v>
      </c>
      <c r="D42" s="139">
        <v>604.45010000000002</v>
      </c>
      <c r="E42" s="140">
        <v>149.70717900686279</v>
      </c>
    </row>
    <row r="43" spans="1:6" x14ac:dyDescent="0.3">
      <c r="A43" s="132"/>
      <c r="B43" s="132"/>
      <c r="C43" s="132"/>
      <c r="D43" s="132"/>
      <c r="E43" s="132"/>
    </row>
    <row r="44" spans="1:6" ht="18.600000000000001" thickBot="1" x14ac:dyDescent="0.4">
      <c r="A44" s="141" t="s">
        <v>83</v>
      </c>
      <c r="B44" s="702" t="s">
        <v>84</v>
      </c>
      <c r="C44" s="702"/>
      <c r="D44" s="702"/>
      <c r="E44" s="702"/>
    </row>
    <row r="45" spans="1:6" ht="48" x14ac:dyDescent="0.3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" thickBot="1" x14ac:dyDescent="0.35">
      <c r="A46" s="139">
        <v>0.84263600000000005</v>
      </c>
      <c r="B46" s="139">
        <v>1616.934</v>
      </c>
      <c r="C46" s="142">
        <v>1.3624867980240001</v>
      </c>
      <c r="D46" s="139">
        <v>604.45010000000002</v>
      </c>
      <c r="E46" s="140">
        <v>2.2540930972201014</v>
      </c>
    </row>
    <row r="47" spans="1:6" x14ac:dyDescent="0.3">
      <c r="A47" s="132"/>
      <c r="B47" s="132"/>
      <c r="C47" s="132"/>
      <c r="D47" s="132"/>
      <c r="E47" s="132"/>
    </row>
    <row r="48" spans="1:6" ht="18.600000000000001" thickBot="1" x14ac:dyDescent="0.4">
      <c r="A48" s="143"/>
      <c r="B48" s="143" t="s">
        <v>90</v>
      </c>
      <c r="C48" s="143"/>
      <c r="D48" s="143"/>
      <c r="E48" s="143"/>
    </row>
    <row r="49" spans="1:5" ht="48.75" customHeight="1" x14ac:dyDescent="0.3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" thickBot="1" x14ac:dyDescent="0.35">
      <c r="A50" s="139">
        <v>3.113051</v>
      </c>
      <c r="B50" s="139">
        <v>1768.9849999999999</v>
      </c>
      <c r="C50" s="142">
        <v>5.5069405232350004</v>
      </c>
      <c r="D50" s="139">
        <v>604.45010000000002</v>
      </c>
      <c r="E50" s="140">
        <v>9.1106619441952272</v>
      </c>
    </row>
    <row r="51" spans="1:5" x14ac:dyDescent="0.3">
      <c r="A51" s="132"/>
      <c r="B51" s="132"/>
      <c r="C51" s="132"/>
      <c r="D51" s="132"/>
      <c r="E51" s="132"/>
    </row>
    <row r="52" spans="1:5" ht="18.600000000000001" thickBot="1" x14ac:dyDescent="0.4">
      <c r="A52" s="141"/>
      <c r="B52" s="702" t="s">
        <v>93</v>
      </c>
      <c r="C52" s="702"/>
      <c r="D52" s="702"/>
      <c r="E52" s="702"/>
    </row>
    <row r="53" spans="1:5" ht="35.25" customHeight="1" x14ac:dyDescent="0.3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" thickBot="1" x14ac:dyDescent="0.35">
      <c r="A54" s="139">
        <v>4.9437530000000001</v>
      </c>
      <c r="B54" s="139">
        <v>8.9305000000000003</v>
      </c>
      <c r="C54" s="139">
        <v>26.686584443359543</v>
      </c>
      <c r="D54" s="144">
        <v>604.45010000000002</v>
      </c>
      <c r="E54" s="142">
        <v>44.150186166499999</v>
      </c>
    </row>
    <row r="55" spans="1:5" x14ac:dyDescent="0.3">
      <c r="A55" s="79"/>
      <c r="B55" s="79"/>
      <c r="C55" s="79"/>
      <c r="D55" s="79"/>
      <c r="E55" s="79"/>
    </row>
    <row r="56" spans="1:5" ht="18.600000000000001" thickBot="1" x14ac:dyDescent="0.4">
      <c r="A56" s="141" t="s">
        <v>3</v>
      </c>
      <c r="B56" s="702" t="s">
        <v>97</v>
      </c>
      <c r="C56" s="702"/>
      <c r="D56" s="702"/>
      <c r="E56" s="702"/>
    </row>
    <row r="57" spans="1:5" ht="48" x14ac:dyDescent="0.3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" thickBot="1" x14ac:dyDescent="0.35">
      <c r="A58" s="139">
        <v>2.6698010000000001</v>
      </c>
      <c r="B58" s="139">
        <v>281780.71000000002</v>
      </c>
      <c r="C58" s="142">
        <v>0.75229842133871017</v>
      </c>
      <c r="D58" s="139">
        <v>604.45010000000002</v>
      </c>
      <c r="E58" s="140">
        <v>1.2445997135887812</v>
      </c>
    </row>
    <row r="59" spans="1:5" x14ac:dyDescent="0.3">
      <c r="A59" s="132"/>
      <c r="B59" s="132"/>
      <c r="C59" s="132"/>
      <c r="D59" s="132"/>
      <c r="E59" s="132"/>
    </row>
    <row r="60" spans="1:5" ht="18.600000000000001" thickBot="1" x14ac:dyDescent="0.4">
      <c r="A60" s="143"/>
      <c r="B60" s="143" t="s">
        <v>100</v>
      </c>
      <c r="C60" s="143"/>
      <c r="D60" s="143"/>
      <c r="E60" s="143"/>
    </row>
    <row r="61" spans="1:5" ht="48" x14ac:dyDescent="0.3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" thickBot="1" x14ac:dyDescent="0.35">
      <c r="A62" s="139">
        <v>8.9454630000000002</v>
      </c>
      <c r="B62" s="139">
        <v>383371.85</v>
      </c>
      <c r="C62" s="142">
        <v>3.4294386994165498</v>
      </c>
      <c r="D62" s="139">
        <v>604.45010000000002</v>
      </c>
      <c r="E62" s="140">
        <v>5.6736506444726365</v>
      </c>
    </row>
    <row r="63" spans="1:5" x14ac:dyDescent="0.3">
      <c r="A63" s="507"/>
      <c r="B63" s="507"/>
      <c r="C63" s="511"/>
      <c r="D63" s="507"/>
      <c r="E63" s="507"/>
    </row>
    <row r="64" spans="1:5" ht="18.600000000000001" thickBot="1" x14ac:dyDescent="0.4">
      <c r="A64" s="515"/>
      <c r="B64" s="521" t="s">
        <v>340</v>
      </c>
      <c r="C64" s="522"/>
      <c r="D64" s="517"/>
      <c r="E64" s="515"/>
    </row>
    <row r="65" spans="1:9" ht="48.6" thickBot="1" x14ac:dyDescent="0.4">
      <c r="A65" s="515"/>
      <c r="B65" s="516"/>
      <c r="C65" s="136" t="s">
        <v>87</v>
      </c>
      <c r="D65" s="136" t="s">
        <v>88</v>
      </c>
      <c r="E65" s="137" t="s">
        <v>89</v>
      </c>
    </row>
    <row r="66" spans="1:9" ht="18" thickBot="1" x14ac:dyDescent="0.35">
      <c r="A66" s="524" t="s">
        <v>338</v>
      </c>
      <c r="B66" s="518"/>
      <c r="C66" s="519">
        <v>-6.0661976032350005</v>
      </c>
      <c r="D66" s="523">
        <v>604.45010000000002</v>
      </c>
      <c r="E66" s="520">
        <v>-10.035894779792409</v>
      </c>
      <c r="I66" s="171"/>
    </row>
    <row r="67" spans="1:9" x14ac:dyDescent="0.3">
      <c r="A67" s="515"/>
      <c r="B67" s="515"/>
      <c r="C67" s="515"/>
      <c r="D67" s="517"/>
      <c r="E67" s="515"/>
    </row>
    <row r="68" spans="1:9" ht="18" x14ac:dyDescent="0.35">
      <c r="A68" s="133" t="s">
        <v>101</v>
      </c>
      <c r="B68" s="79"/>
      <c r="C68" s="79"/>
      <c r="D68" s="79"/>
      <c r="E68" s="79"/>
    </row>
    <row r="69" spans="1:9" ht="18.600000000000001" thickBot="1" x14ac:dyDescent="0.4">
      <c r="A69" s="145" t="s">
        <v>77</v>
      </c>
      <c r="B69" s="702"/>
      <c r="C69" s="702"/>
      <c r="D69" s="702"/>
      <c r="E69" s="702"/>
    </row>
    <row r="70" spans="1:9" ht="48" x14ac:dyDescent="0.3">
      <c r="A70" s="135" t="s">
        <v>78</v>
      </c>
      <c r="B70" s="136" t="s">
        <v>102</v>
      </c>
      <c r="C70" s="136" t="s">
        <v>80</v>
      </c>
      <c r="D70" s="136" t="s">
        <v>88</v>
      </c>
      <c r="E70" s="137" t="s">
        <v>82</v>
      </c>
    </row>
    <row r="71" spans="1:9" ht="18" thickBot="1" x14ac:dyDescent="0.35">
      <c r="A71" s="146">
        <v>3.4779210000000003</v>
      </c>
      <c r="B71" s="147">
        <v>79.453000000000003</v>
      </c>
      <c r="C71" s="148">
        <v>276.33125721300001</v>
      </c>
      <c r="D71" s="148">
        <v>602.01639999999998</v>
      </c>
      <c r="E71" s="149">
        <v>166.35594867484429</v>
      </c>
    </row>
    <row r="72" spans="1:9" ht="18" x14ac:dyDescent="0.35">
      <c r="A72" s="133"/>
      <c r="B72" s="79"/>
      <c r="C72" s="79"/>
      <c r="D72" s="79"/>
      <c r="E72" s="79"/>
    </row>
    <row r="73" spans="1:9" ht="18.600000000000001" thickBot="1" x14ac:dyDescent="0.4">
      <c r="A73" s="141" t="s">
        <v>83</v>
      </c>
      <c r="B73" s="702" t="s">
        <v>84</v>
      </c>
      <c r="C73" s="702"/>
      <c r="D73" s="702"/>
      <c r="E73" s="702"/>
    </row>
    <row r="74" spans="1:9" ht="48" x14ac:dyDescent="0.3">
      <c r="A74" s="135" t="s">
        <v>85</v>
      </c>
      <c r="B74" s="136" t="s">
        <v>86</v>
      </c>
      <c r="C74" s="136" t="s">
        <v>87</v>
      </c>
      <c r="D74" s="136" t="s">
        <v>88</v>
      </c>
      <c r="E74" s="137" t="s">
        <v>89</v>
      </c>
    </row>
    <row r="75" spans="1:9" ht="18" thickBot="1" x14ac:dyDescent="0.35">
      <c r="A75" s="146">
        <v>2.2076300633484167</v>
      </c>
      <c r="B75" s="147">
        <v>1616.934</v>
      </c>
      <c r="C75" s="148">
        <v>3.5695921088502085</v>
      </c>
      <c r="D75" s="148">
        <v>604.45010000000002</v>
      </c>
      <c r="E75" s="149">
        <v>5.9055199243911263</v>
      </c>
    </row>
    <row r="76" spans="1:9" x14ac:dyDescent="0.3">
      <c r="A76" s="79"/>
      <c r="B76" s="79"/>
      <c r="C76" s="79"/>
      <c r="D76" s="79"/>
      <c r="E76" s="79"/>
    </row>
    <row r="77" spans="1:9" ht="18.600000000000001" thickBot="1" x14ac:dyDescent="0.4">
      <c r="A77" s="141"/>
      <c r="B77" s="702" t="s">
        <v>93</v>
      </c>
      <c r="C77" s="702"/>
      <c r="D77" s="702"/>
      <c r="E77" s="702"/>
    </row>
    <row r="78" spans="1:9" ht="48" x14ac:dyDescent="0.3">
      <c r="A78" s="135" t="s">
        <v>94</v>
      </c>
      <c r="B78" s="136" t="s">
        <v>95</v>
      </c>
      <c r="C78" s="136" t="s">
        <v>87</v>
      </c>
      <c r="D78" s="136" t="s">
        <v>81</v>
      </c>
      <c r="E78" s="137" t="s">
        <v>96</v>
      </c>
    </row>
    <row r="79" spans="1:9" ht="18" thickBot="1" x14ac:dyDescent="0.35">
      <c r="A79" s="146">
        <v>14.831257000000001</v>
      </c>
      <c r="B79" s="147">
        <v>8.9305000000000003</v>
      </c>
      <c r="C79" s="148">
        <v>79.737397653243477</v>
      </c>
      <c r="D79" s="148">
        <v>602.01639999999998</v>
      </c>
      <c r="E79" s="148">
        <v>132.4505406385</v>
      </c>
    </row>
    <row r="80" spans="1:9" x14ac:dyDescent="0.3">
      <c r="A80" s="79"/>
      <c r="B80" s="79"/>
      <c r="C80" s="79"/>
      <c r="D80" s="79"/>
      <c r="E80" s="79"/>
    </row>
    <row r="81" spans="1:7" ht="18.600000000000001" thickBot="1" x14ac:dyDescent="0.4">
      <c r="A81" s="141" t="s">
        <v>3</v>
      </c>
      <c r="B81" s="702" t="s">
        <v>97</v>
      </c>
      <c r="C81" s="702"/>
      <c r="D81" s="702"/>
      <c r="E81" s="702"/>
    </row>
    <row r="82" spans="1:7" ht="48" x14ac:dyDescent="0.3">
      <c r="A82" s="135" t="s">
        <v>98</v>
      </c>
      <c r="B82" s="136" t="s">
        <v>99</v>
      </c>
      <c r="C82" s="136" t="s">
        <v>87</v>
      </c>
      <c r="D82" s="136" t="s">
        <v>88</v>
      </c>
      <c r="E82" s="137" t="s">
        <v>96</v>
      </c>
    </row>
    <row r="83" spans="1:7" ht="18" thickBot="1" x14ac:dyDescent="0.35">
      <c r="A83" s="146">
        <v>6.3517030000000005</v>
      </c>
      <c r="B83" s="147">
        <v>281780.71000000002</v>
      </c>
      <c r="C83" s="148">
        <v>1.7897873810491303</v>
      </c>
      <c r="D83" s="148">
        <v>604.45010000000002</v>
      </c>
      <c r="E83" s="149">
        <v>2.9610175944203339</v>
      </c>
    </row>
    <row r="84" spans="1:7" x14ac:dyDescent="0.3">
      <c r="A84" s="79"/>
      <c r="B84" s="79"/>
      <c r="C84" s="79"/>
      <c r="D84" s="79"/>
      <c r="E84" s="79"/>
    </row>
    <row r="85" spans="1:7" ht="18.600000000000001" thickBot="1" x14ac:dyDescent="0.4">
      <c r="A85" s="150" t="s">
        <v>103</v>
      </c>
      <c r="B85" s="132"/>
      <c r="C85" s="132"/>
      <c r="D85" s="132"/>
      <c r="E85" s="132"/>
    </row>
    <row r="86" spans="1:7" x14ac:dyDescent="0.3">
      <c r="A86" s="151"/>
      <c r="B86" s="152" t="s">
        <v>56</v>
      </c>
      <c r="C86" s="152" t="s">
        <v>60</v>
      </c>
      <c r="D86" s="152" t="s">
        <v>64</v>
      </c>
      <c r="E86" s="153" t="s">
        <v>65</v>
      </c>
    </row>
    <row r="87" spans="1:7" ht="22.5" customHeight="1" thickBot="1" x14ac:dyDescent="0.35">
      <c r="A87" s="694" t="s">
        <v>104</v>
      </c>
      <c r="B87" s="154">
        <v>43.330470400000003</v>
      </c>
      <c r="C87" s="154">
        <v>12.647549779999999</v>
      </c>
      <c r="D87" s="154">
        <v>0.50600000000000001</v>
      </c>
      <c r="E87" s="154">
        <v>1.9758</v>
      </c>
    </row>
    <row r="88" spans="1:7" ht="18" thickTop="1" x14ac:dyDescent="0.3">
      <c r="A88" s="694"/>
      <c r="B88" s="155" t="s">
        <v>67</v>
      </c>
      <c r="C88" s="155" t="s">
        <v>105</v>
      </c>
      <c r="D88" s="155" t="s">
        <v>62</v>
      </c>
      <c r="E88" s="155" t="s">
        <v>66</v>
      </c>
    </row>
    <row r="89" spans="1:7" ht="21" customHeight="1" thickBot="1" x14ac:dyDescent="0.35">
      <c r="A89" s="695"/>
      <c r="B89" s="154">
        <v>2.85737825</v>
      </c>
      <c r="C89" s="154">
        <v>0.66732499999999995</v>
      </c>
      <c r="D89" s="154">
        <v>0</v>
      </c>
      <c r="E89" s="154">
        <v>0.17386199999999999</v>
      </c>
    </row>
    <row r="90" spans="1:7" ht="21" customHeight="1" thickTop="1" x14ac:dyDescent="0.3">
      <c r="A90" s="156"/>
      <c r="B90" s="155" t="s">
        <v>106</v>
      </c>
      <c r="C90" s="157" t="s">
        <v>2</v>
      </c>
      <c r="D90" s="157"/>
      <c r="E90" s="157"/>
    </row>
    <row r="91" spans="1:7" ht="21" customHeight="1" thickBot="1" x14ac:dyDescent="0.35">
      <c r="A91" s="156"/>
      <c r="B91" s="154">
        <v>0</v>
      </c>
      <c r="C91" s="154">
        <v>-0.89940702466589051</v>
      </c>
      <c r="D91" s="154"/>
      <c r="E91" s="154"/>
    </row>
    <row r="92" spans="1:7" ht="18" x14ac:dyDescent="0.35">
      <c r="A92" s="79"/>
      <c r="B92" s="79"/>
      <c r="C92" s="79"/>
      <c r="D92" s="79"/>
      <c r="E92" s="158" t="s">
        <v>1</v>
      </c>
    </row>
    <row r="93" spans="1:7" ht="18" thickBot="1" x14ac:dyDescent="0.35">
      <c r="A93" s="79"/>
      <c r="B93" s="79"/>
      <c r="C93" s="79"/>
      <c r="D93" s="79"/>
      <c r="E93" s="159">
        <v>61.258978405334112</v>
      </c>
      <c r="F93" s="470"/>
    </row>
    <row r="94" spans="1:7" x14ac:dyDescent="0.3">
      <c r="A94" s="79"/>
      <c r="B94" s="79"/>
      <c r="C94" s="79"/>
      <c r="D94" s="79"/>
      <c r="E94" s="79"/>
      <c r="G94" s="470"/>
    </row>
    <row r="95" spans="1:7" ht="28.2" thickBot="1" x14ac:dyDescent="0.35">
      <c r="A95" s="79"/>
      <c r="B95" s="160" t="s">
        <v>4</v>
      </c>
      <c r="C95" s="161"/>
      <c r="D95" s="160" t="s">
        <v>107</v>
      </c>
      <c r="E95" s="79"/>
    </row>
    <row r="96" spans="1:7" ht="18" thickBot="1" x14ac:dyDescent="0.35">
      <c r="A96" s="162" t="s">
        <v>108</v>
      </c>
      <c r="B96" s="163">
        <v>35.197603268186505</v>
      </c>
      <c r="C96" s="164"/>
      <c r="D96" s="165">
        <v>21.275194815215663</v>
      </c>
      <c r="E96" s="79"/>
    </row>
    <row r="97" spans="1:12" ht="18" thickBot="1" x14ac:dyDescent="0.35">
      <c r="A97" s="79"/>
      <c r="B97" s="132"/>
      <c r="C97" s="132"/>
      <c r="D97" s="132"/>
      <c r="E97" s="79"/>
      <c r="I97" s="470">
        <v>109.52385311329704</v>
      </c>
    </row>
    <row r="98" spans="1:12" ht="20.100000000000001" customHeight="1" thickBot="1" x14ac:dyDescent="0.35">
      <c r="A98" s="166" t="s">
        <v>109</v>
      </c>
      <c r="B98" s="167">
        <v>13.06727143977642</v>
      </c>
      <c r="C98" s="164"/>
      <c r="D98" s="168">
        <v>7.8985135285000014</v>
      </c>
      <c r="E98" s="79"/>
    </row>
    <row r="99" spans="1:12" ht="18" thickBot="1" x14ac:dyDescent="0.35">
      <c r="A99" s="79"/>
      <c r="B99" s="169"/>
      <c r="C99" s="170"/>
      <c r="D99" s="169"/>
      <c r="E99" s="79"/>
      <c r="I99" s="171"/>
    </row>
    <row r="100" spans="1:12" ht="18" thickBot="1" x14ac:dyDescent="0.35">
      <c r="A100" s="166" t="s">
        <v>282</v>
      </c>
      <c r="B100" s="167">
        <v>7.689372565597183</v>
      </c>
      <c r="C100" s="170"/>
      <c r="D100" s="168">
        <v>4.6478420162124738</v>
      </c>
      <c r="E100" s="79"/>
      <c r="I100" s="171"/>
    </row>
    <row r="101" spans="1:12" x14ac:dyDescent="0.3">
      <c r="A101" s="506"/>
      <c r="B101" s="507"/>
      <c r="C101" s="508"/>
      <c r="D101" s="507"/>
      <c r="E101" s="79"/>
      <c r="I101" s="171"/>
    </row>
    <row r="102" spans="1:12" ht="18" thickBot="1" x14ac:dyDescent="0.35">
      <c r="A102" s="79"/>
      <c r="B102" s="169"/>
      <c r="C102" s="170"/>
      <c r="D102" s="169"/>
      <c r="E102" s="79"/>
      <c r="I102" s="171"/>
    </row>
    <row r="103" spans="1:12" ht="20.100000000000001" customHeight="1" thickBot="1" x14ac:dyDescent="0.4">
      <c r="A103" s="172" t="s">
        <v>110</v>
      </c>
      <c r="B103" s="173">
        <v>198.23781704808448</v>
      </c>
      <c r="C103" s="174"/>
      <c r="D103" s="175">
        <v>119.83986833849639</v>
      </c>
      <c r="E103" s="79"/>
      <c r="G103" s="176"/>
      <c r="H103" s="470">
        <v>4.3918683384963941</v>
      </c>
      <c r="I103" s="171"/>
    </row>
    <row r="104" spans="1:12" ht="19.2" x14ac:dyDescent="0.45">
      <c r="A104" s="81"/>
      <c r="B104" s="177"/>
      <c r="C104" s="177"/>
      <c r="D104" s="177"/>
      <c r="E104" s="81"/>
      <c r="I104" s="171"/>
    </row>
    <row r="105" spans="1:12" x14ac:dyDescent="0.3">
      <c r="A105" s="81"/>
      <c r="B105" s="81"/>
      <c r="C105" s="81"/>
      <c r="D105" s="81"/>
      <c r="E105" s="81"/>
      <c r="K105" s="77">
        <v>-0.53000000000000114</v>
      </c>
      <c r="L105" s="178"/>
    </row>
    <row r="106" spans="1:12" x14ac:dyDescent="0.3">
      <c r="L106" s="178"/>
    </row>
    <row r="107" spans="1:12" x14ac:dyDescent="0.3">
      <c r="K107" s="77">
        <v>0.32099999999999795</v>
      </c>
    </row>
    <row r="110" spans="1:12" x14ac:dyDescent="0.3">
      <c r="G110" s="77">
        <v>1.5000000000014779E-2</v>
      </c>
    </row>
  </sheetData>
  <mergeCells count="25">
    <mergeCell ref="A87:A89"/>
    <mergeCell ref="A23:A25"/>
    <mergeCell ref="A28:A31"/>
    <mergeCell ref="A34:B34"/>
    <mergeCell ref="B40:E40"/>
    <mergeCell ref="B44:E44"/>
    <mergeCell ref="B52:E52"/>
    <mergeCell ref="B56:E56"/>
    <mergeCell ref="B69:E69"/>
    <mergeCell ref="B73:E73"/>
    <mergeCell ref="B77:E77"/>
    <mergeCell ref="B81:E81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55" fitToHeight="2" orientation="portrait" r:id="rId1"/>
  <headerFooter>
    <oddHeader>&amp;L&amp;"Rockwell,Normal"DFI/DPO/SSA/DDC/24</oddHeader>
    <oddFooter>&amp;R&amp;F du &amp;D</oddFooter>
  </headerFooter>
  <rowBreaks count="1" manualBreakCount="1">
    <brk id="50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7030A0"/>
  </sheetPr>
  <dimension ref="A1:L102"/>
  <sheetViews>
    <sheetView view="pageBreakPreview" topLeftCell="A67" zoomScale="80" zoomScaleNormal="100" zoomScaleSheetLayoutView="80" workbookViewId="0">
      <selection activeCell="E80" sqref="E80"/>
    </sheetView>
  </sheetViews>
  <sheetFormatPr baseColWidth="10" defaultColWidth="11.44140625" defaultRowHeight="17.399999999999999" x14ac:dyDescent="0.3"/>
  <cols>
    <col min="1" max="1" width="35" style="77" customWidth="1"/>
    <col min="2" max="2" width="19.33203125" style="77" customWidth="1"/>
    <col min="3" max="3" width="16.6640625" style="77" customWidth="1"/>
    <col min="4" max="4" width="19.109375" style="77" customWidth="1"/>
    <col min="5" max="5" width="19" style="77" customWidth="1"/>
    <col min="6" max="6" width="16.6640625" style="77" customWidth="1"/>
    <col min="7" max="7" width="14.6640625" style="77" customWidth="1"/>
    <col min="8" max="10" width="11.44140625" style="77"/>
    <col min="11" max="11" width="35.44140625" style="77" customWidth="1"/>
    <col min="12" max="16384" width="11.44140625" style="77"/>
  </cols>
  <sheetData>
    <row r="1" spans="1:9" ht="24.9" customHeight="1" x14ac:dyDescent="0.3">
      <c r="A1" s="668" t="s">
        <v>46</v>
      </c>
      <c r="B1" s="668"/>
      <c r="C1" s="668"/>
      <c r="D1" s="668"/>
      <c r="E1" s="668"/>
      <c r="F1" s="76"/>
      <c r="G1" s="76"/>
    </row>
    <row r="2" spans="1:9" ht="24.9" customHeight="1" x14ac:dyDescent="0.3">
      <c r="A2" s="668" t="s">
        <v>330</v>
      </c>
      <c r="B2" s="668"/>
      <c r="C2" s="668"/>
      <c r="D2" s="668"/>
      <c r="E2" s="668"/>
      <c r="F2" s="76"/>
      <c r="G2" s="76"/>
    </row>
    <row r="4" spans="1:9" ht="19.8" thickBot="1" x14ac:dyDescent="0.5">
      <c r="A4" s="78" t="s">
        <v>47</v>
      </c>
      <c r="B4" s="669" t="s">
        <v>48</v>
      </c>
      <c r="C4" s="669"/>
      <c r="D4" s="669"/>
      <c r="E4" s="79"/>
      <c r="H4" s="80"/>
      <c r="I4" s="81"/>
    </row>
    <row r="5" spans="1:9" ht="15" customHeight="1" thickBot="1" x14ac:dyDescent="0.35">
      <c r="A5" s="670" t="s">
        <v>49</v>
      </c>
      <c r="B5" s="672" t="s">
        <v>50</v>
      </c>
      <c r="C5" s="674" t="s">
        <v>51</v>
      </c>
      <c r="D5" s="675"/>
      <c r="E5" s="676"/>
    </row>
    <row r="6" spans="1:9" ht="43.5" customHeight="1" x14ac:dyDescent="0.3">
      <c r="A6" s="671"/>
      <c r="B6" s="673"/>
      <c r="C6" s="455" t="s">
        <v>52</v>
      </c>
      <c r="D6" s="456" t="s">
        <v>53</v>
      </c>
      <c r="E6" s="82" t="s">
        <v>54</v>
      </c>
    </row>
    <row r="7" spans="1:9" x14ac:dyDescent="0.3">
      <c r="A7" s="677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3">
      <c r="A8" s="678"/>
      <c r="B8" s="87" t="s">
        <v>57</v>
      </c>
      <c r="C8" s="88" t="e">
        <f>#REF!</f>
        <v>#REF!</v>
      </c>
      <c r="D8" s="89"/>
      <c r="E8" s="90"/>
    </row>
    <row r="9" spans="1:9" x14ac:dyDescent="0.3">
      <c r="A9" s="679"/>
      <c r="B9" s="91" t="s">
        <v>58</v>
      </c>
      <c r="C9" s="92" t="e">
        <f>#REF!</f>
        <v>#REF!</v>
      </c>
      <c r="D9" s="93"/>
      <c r="E9" s="94"/>
    </row>
    <row r="10" spans="1:9" x14ac:dyDescent="0.3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3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3">
      <c r="A12" s="680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3">
      <c r="A13" s="681"/>
      <c r="B13" s="101" t="s">
        <v>65</v>
      </c>
      <c r="C13" s="102" t="e">
        <f>#REF!</f>
        <v>#REF!</v>
      </c>
      <c r="D13" s="103"/>
      <c r="E13" s="104"/>
    </row>
    <row r="14" spans="1:9" x14ac:dyDescent="0.3">
      <c r="A14" s="682"/>
      <c r="B14" s="87" t="s">
        <v>66</v>
      </c>
      <c r="C14" s="105" t="e">
        <f>#REF!</f>
        <v>#REF!</v>
      </c>
      <c r="D14" s="89"/>
      <c r="E14" s="90"/>
    </row>
    <row r="15" spans="1:9" x14ac:dyDescent="0.3">
      <c r="A15" s="68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3">
      <c r="A16" s="109" t="s">
        <v>68</v>
      </c>
      <c r="B16" s="96" t="s">
        <v>2</v>
      </c>
      <c r="C16" s="97" t="e">
        <f>#REF!</f>
        <v>#REF!</v>
      </c>
      <c r="D16" s="110" t="e">
        <f>#REF!</f>
        <v>#REF!</v>
      </c>
      <c r="E16" s="111"/>
    </row>
    <row r="17" spans="1:5" x14ac:dyDescent="0.3">
      <c r="A17" s="454" t="s">
        <v>69</v>
      </c>
      <c r="B17" s="112" t="s">
        <v>70</v>
      </c>
      <c r="C17" s="113">
        <v>0</v>
      </c>
      <c r="D17" s="114"/>
      <c r="E17" s="115"/>
    </row>
    <row r="18" spans="1:5" ht="18.600000000000001" thickBot="1" x14ac:dyDescent="0.4">
      <c r="A18" s="684" t="s">
        <v>1</v>
      </c>
      <c r="B18" s="68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3">
      <c r="A19" s="79"/>
      <c r="B19" s="79"/>
      <c r="C19" s="79"/>
      <c r="D19" s="79"/>
      <c r="E19" s="79"/>
    </row>
    <row r="20" spans="1:5" ht="18.600000000000001" thickBot="1" x14ac:dyDescent="0.4">
      <c r="A20" s="79"/>
      <c r="B20" s="686" t="s">
        <v>71</v>
      </c>
      <c r="C20" s="686"/>
      <c r="D20" s="686"/>
      <c r="E20" s="79"/>
    </row>
    <row r="21" spans="1:5" ht="18" thickBot="1" x14ac:dyDescent="0.35">
      <c r="A21" s="687" t="s">
        <v>49</v>
      </c>
      <c r="B21" s="689" t="s">
        <v>50</v>
      </c>
      <c r="C21" s="691" t="s">
        <v>51</v>
      </c>
      <c r="D21" s="692"/>
      <c r="E21" s="693"/>
    </row>
    <row r="22" spans="1:5" ht="44.25" customHeight="1" x14ac:dyDescent="0.3">
      <c r="A22" s="688"/>
      <c r="B22" s="690"/>
      <c r="C22" s="356" t="s">
        <v>72</v>
      </c>
      <c r="D22" s="119" t="s">
        <v>73</v>
      </c>
      <c r="E22" s="357" t="s">
        <v>74</v>
      </c>
    </row>
    <row r="23" spans="1:5" x14ac:dyDescent="0.3">
      <c r="A23" s="696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3">
      <c r="A24" s="697"/>
      <c r="B24" s="87" t="s">
        <v>57</v>
      </c>
      <c r="C24" s="88" t="e">
        <f>#REF!</f>
        <v>#REF!</v>
      </c>
      <c r="D24" s="89"/>
      <c r="E24" s="90"/>
    </row>
    <row r="25" spans="1:5" x14ac:dyDescent="0.3">
      <c r="A25" s="698"/>
      <c r="B25" s="91" t="s">
        <v>58</v>
      </c>
      <c r="C25" s="92" t="e">
        <f>#REF!</f>
        <v>#REF!</v>
      </c>
      <c r="D25" s="120"/>
      <c r="E25" s="121"/>
    </row>
    <row r="26" spans="1:5" x14ac:dyDescent="0.3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3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3">
      <c r="A28" s="699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3">
      <c r="A29" s="681"/>
      <c r="B29" s="101" t="s">
        <v>65</v>
      </c>
      <c r="C29" s="88" t="e">
        <f>#REF!</f>
        <v>#REF!</v>
      </c>
      <c r="D29" s="103"/>
      <c r="E29" s="104"/>
    </row>
    <row r="30" spans="1:5" x14ac:dyDescent="0.3">
      <c r="A30" s="682"/>
      <c r="B30" s="87" t="s">
        <v>66</v>
      </c>
      <c r="C30" s="88" t="e">
        <f>#REF!</f>
        <v>#REF!</v>
      </c>
      <c r="D30" s="89"/>
      <c r="E30" s="90"/>
    </row>
    <row r="31" spans="1:5" x14ac:dyDescent="0.3">
      <c r="A31" s="682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3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3">
      <c r="A33" s="454" t="s">
        <v>69</v>
      </c>
      <c r="B33" s="112" t="s">
        <v>70</v>
      </c>
      <c r="C33" s="88">
        <v>0</v>
      </c>
      <c r="D33" s="114"/>
      <c r="E33" s="115"/>
    </row>
    <row r="34" spans="1:6" ht="18.600000000000001" thickBot="1" x14ac:dyDescent="0.4">
      <c r="A34" s="700" t="s">
        <v>1</v>
      </c>
      <c r="B34" s="701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3">
      <c r="A35" s="79"/>
      <c r="B35" s="79"/>
      <c r="C35" s="79"/>
      <c r="D35" s="79"/>
      <c r="E35" s="79"/>
    </row>
    <row r="36" spans="1:6" x14ac:dyDescent="0.3">
      <c r="A36" s="79"/>
      <c r="B36" s="79"/>
      <c r="C36" s="79"/>
      <c r="D36" s="79"/>
      <c r="E36" s="79"/>
    </row>
    <row r="37" spans="1:6" ht="18" x14ac:dyDescent="0.35">
      <c r="A37" s="131" t="s">
        <v>75</v>
      </c>
      <c r="B37" s="132"/>
      <c r="C37" s="132"/>
      <c r="D37" s="132"/>
      <c r="E37" s="132"/>
    </row>
    <row r="38" spans="1:6" x14ac:dyDescent="0.3">
      <c r="A38" s="132"/>
      <c r="B38" s="132"/>
      <c r="C38" s="132"/>
      <c r="D38" s="132"/>
      <c r="E38" s="132"/>
    </row>
    <row r="39" spans="1:6" ht="18" x14ac:dyDescent="0.35">
      <c r="A39" s="133" t="s">
        <v>76</v>
      </c>
      <c r="B39" s="132"/>
      <c r="C39" s="132"/>
      <c r="D39" s="132"/>
      <c r="E39" s="132"/>
    </row>
    <row r="40" spans="1:6" ht="18.600000000000001" thickBot="1" x14ac:dyDescent="0.4">
      <c r="A40" s="134" t="s">
        <v>77</v>
      </c>
      <c r="B40" s="702"/>
      <c r="C40" s="702"/>
      <c r="D40" s="702"/>
      <c r="E40" s="702"/>
    </row>
    <row r="41" spans="1:6" ht="48.75" customHeight="1" x14ac:dyDescent="0.3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" thickBot="1" x14ac:dyDescent="0.35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3">
      <c r="A43" s="132"/>
      <c r="B43" s="132"/>
      <c r="C43" s="132"/>
      <c r="D43" s="132"/>
      <c r="E43" s="132"/>
    </row>
    <row r="44" spans="1:6" ht="18.600000000000001" thickBot="1" x14ac:dyDescent="0.4">
      <c r="A44" s="141" t="s">
        <v>83</v>
      </c>
      <c r="B44" s="702" t="s">
        <v>84</v>
      </c>
      <c r="C44" s="702"/>
      <c r="D44" s="702"/>
      <c r="E44" s="702"/>
    </row>
    <row r="45" spans="1:6" ht="48" x14ac:dyDescent="0.3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" thickBot="1" x14ac:dyDescent="0.35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3">
      <c r="A47" s="132"/>
      <c r="B47" s="132"/>
      <c r="C47" s="132"/>
      <c r="D47" s="132"/>
      <c r="E47" s="132"/>
    </row>
    <row r="48" spans="1:6" ht="18.600000000000001" thickBot="1" x14ac:dyDescent="0.4">
      <c r="A48" s="143"/>
      <c r="B48" s="143" t="s">
        <v>90</v>
      </c>
      <c r="C48" s="143"/>
      <c r="D48" s="143"/>
      <c r="E48" s="143"/>
    </row>
    <row r="49" spans="1:5" ht="48.75" customHeight="1" x14ac:dyDescent="0.3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" thickBot="1" x14ac:dyDescent="0.35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3">
      <c r="A51" s="132"/>
      <c r="B51" s="132"/>
      <c r="C51" s="132"/>
      <c r="D51" s="132"/>
      <c r="E51" s="132"/>
    </row>
    <row r="52" spans="1:5" ht="18.600000000000001" thickBot="1" x14ac:dyDescent="0.4">
      <c r="A52" s="141"/>
      <c r="B52" s="702" t="s">
        <v>93</v>
      </c>
      <c r="C52" s="702"/>
      <c r="D52" s="702"/>
      <c r="E52" s="702"/>
    </row>
    <row r="53" spans="1:5" ht="35.25" customHeight="1" x14ac:dyDescent="0.3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" thickBot="1" x14ac:dyDescent="0.35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3">
      <c r="A55" s="79"/>
      <c r="B55" s="79"/>
      <c r="C55" s="79"/>
      <c r="D55" s="79"/>
      <c r="E55" s="79"/>
    </row>
    <row r="56" spans="1:5" ht="18.600000000000001" thickBot="1" x14ac:dyDescent="0.4">
      <c r="A56" s="141" t="s">
        <v>3</v>
      </c>
      <c r="B56" s="702" t="s">
        <v>97</v>
      </c>
      <c r="C56" s="702"/>
      <c r="D56" s="702"/>
      <c r="E56" s="702"/>
    </row>
    <row r="57" spans="1:5" ht="48" x14ac:dyDescent="0.3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" thickBot="1" x14ac:dyDescent="0.35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3">
      <c r="A59" s="132"/>
      <c r="B59" s="132"/>
      <c r="C59" s="132"/>
      <c r="D59" s="132"/>
      <c r="E59" s="132"/>
    </row>
    <row r="60" spans="1:5" ht="18.600000000000001" thickBot="1" x14ac:dyDescent="0.4">
      <c r="A60" s="143"/>
      <c r="B60" s="143" t="s">
        <v>100</v>
      </c>
      <c r="C60" s="143"/>
      <c r="D60" s="143"/>
      <c r="E60" s="143"/>
    </row>
    <row r="61" spans="1:5" ht="48" x14ac:dyDescent="0.3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" thickBot="1" x14ac:dyDescent="0.35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3">
      <c r="A63" s="79"/>
      <c r="B63" s="79"/>
      <c r="C63" s="79"/>
      <c r="D63" s="79"/>
      <c r="E63" s="79"/>
    </row>
    <row r="64" spans="1:5" x14ac:dyDescent="0.3">
      <c r="A64" s="79"/>
      <c r="B64" s="79"/>
      <c r="C64" s="79"/>
      <c r="D64" s="79"/>
      <c r="E64" s="79"/>
    </row>
    <row r="65" spans="1:5" ht="18" x14ac:dyDescent="0.35">
      <c r="A65" s="133" t="s">
        <v>101</v>
      </c>
      <c r="B65" s="79"/>
      <c r="C65" s="79"/>
      <c r="D65" s="79"/>
      <c r="E65" s="79"/>
    </row>
    <row r="66" spans="1:5" ht="18.600000000000001" thickBot="1" x14ac:dyDescent="0.4">
      <c r="A66" s="145" t="s">
        <v>77</v>
      </c>
      <c r="B66" s="702"/>
      <c r="C66" s="702"/>
      <c r="D66" s="702"/>
      <c r="E66" s="702"/>
    </row>
    <row r="67" spans="1:5" ht="48" x14ac:dyDescent="0.3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" thickBot="1" x14ac:dyDescent="0.35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" x14ac:dyDescent="0.35">
      <c r="A69" s="133"/>
      <c r="B69" s="79"/>
      <c r="C69" s="79"/>
      <c r="D69" s="79"/>
      <c r="E69" s="79"/>
    </row>
    <row r="70" spans="1:5" ht="18.600000000000001" thickBot="1" x14ac:dyDescent="0.4">
      <c r="A70" s="141" t="s">
        <v>83</v>
      </c>
      <c r="B70" s="702" t="s">
        <v>84</v>
      </c>
      <c r="C70" s="702"/>
      <c r="D70" s="702"/>
      <c r="E70" s="702"/>
    </row>
    <row r="71" spans="1:5" ht="48" x14ac:dyDescent="0.3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" thickBot="1" x14ac:dyDescent="0.35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3">
      <c r="A73" s="79"/>
      <c r="B73" s="79"/>
      <c r="C73" s="79"/>
      <c r="D73" s="79"/>
      <c r="E73" s="79"/>
    </row>
    <row r="74" spans="1:5" ht="18.600000000000001" thickBot="1" x14ac:dyDescent="0.4">
      <c r="A74" s="141"/>
      <c r="B74" s="702" t="s">
        <v>93</v>
      </c>
      <c r="C74" s="702"/>
      <c r="D74" s="702"/>
      <c r="E74" s="702"/>
    </row>
    <row r="75" spans="1:5" ht="48" x14ac:dyDescent="0.3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" thickBot="1" x14ac:dyDescent="0.35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3">
      <c r="A77" s="79"/>
      <c r="B77" s="79"/>
      <c r="C77" s="79"/>
      <c r="D77" s="79"/>
      <c r="E77" s="79"/>
    </row>
    <row r="78" spans="1:5" ht="18.600000000000001" thickBot="1" x14ac:dyDescent="0.4">
      <c r="A78" s="141" t="s">
        <v>3</v>
      </c>
      <c r="B78" s="702" t="s">
        <v>97</v>
      </c>
      <c r="C78" s="702"/>
      <c r="D78" s="702"/>
      <c r="E78" s="702"/>
    </row>
    <row r="79" spans="1:5" ht="48" x14ac:dyDescent="0.3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" thickBot="1" x14ac:dyDescent="0.35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3">
      <c r="A81" s="79"/>
      <c r="B81" s="79"/>
      <c r="C81" s="79"/>
      <c r="D81" s="79"/>
      <c r="E81" s="79"/>
    </row>
    <row r="82" spans="1:9" ht="18.600000000000001" thickBot="1" x14ac:dyDescent="0.4">
      <c r="A82" s="150" t="s">
        <v>103</v>
      </c>
      <c r="B82" s="132"/>
      <c r="C82" s="132"/>
      <c r="D82" s="132"/>
      <c r="E82" s="132"/>
    </row>
    <row r="83" spans="1:9" x14ac:dyDescent="0.3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5">
      <c r="A84" s="694" t="s">
        <v>104</v>
      </c>
      <c r="B84" s="154" t="e">
        <f>((#REF!+#REF!)/2)+(10723038.5/1000000)</f>
        <v>#REF!</v>
      </c>
      <c r="C84" s="154" t="e">
        <f>((#REF!+#REF!)/2)+(5831879.1/1000000)</f>
        <v>#REF!</v>
      </c>
      <c r="D84" s="154" t="e">
        <f>((#REF!+#REF!)/2)-(616056.68/1000000)</f>
        <v>#REF!</v>
      </c>
      <c r="E84" s="154" t="e">
        <f>#REF!/2</f>
        <v>#REF!</v>
      </c>
    </row>
    <row r="85" spans="1:9" ht="18" thickTop="1" x14ac:dyDescent="0.3">
      <c r="A85" s="694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5">
      <c r="A86" s="695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3">
      <c r="A87" s="156"/>
      <c r="B87" s="155" t="s">
        <v>106</v>
      </c>
      <c r="C87" s="157" t="s">
        <v>2</v>
      </c>
      <c r="D87" s="157"/>
      <c r="E87" s="157"/>
    </row>
    <row r="88" spans="1:9" ht="21" customHeight="1" thickBot="1" x14ac:dyDescent="0.35">
      <c r="A88" s="156"/>
      <c r="B88" s="154" t="e">
        <f>#REF!*0.25</f>
        <v>#REF!</v>
      </c>
      <c r="C88" s="154">
        <f>(-171742.74-170611.07)/1000000</f>
        <v>-0.34235380999999998</v>
      </c>
      <c r="D88" s="154"/>
      <c r="E88" s="154"/>
    </row>
    <row r="89" spans="1:9" ht="18" x14ac:dyDescent="0.35">
      <c r="A89" s="79"/>
      <c r="B89" s="79"/>
      <c r="C89" s="79"/>
      <c r="D89" s="79"/>
      <c r="E89" s="158" t="s">
        <v>1</v>
      </c>
    </row>
    <row r="90" spans="1:9" ht="18" thickBot="1" x14ac:dyDescent="0.35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3">
      <c r="A91" s="79"/>
      <c r="B91" s="79"/>
      <c r="C91" s="79"/>
      <c r="D91" s="79"/>
      <c r="E91" s="79"/>
    </row>
    <row r="92" spans="1:9" ht="28.2" thickBot="1" x14ac:dyDescent="0.35">
      <c r="A92" s="79"/>
      <c r="B92" s="160" t="s">
        <v>4</v>
      </c>
      <c r="C92" s="161"/>
      <c r="D92" s="160" t="s">
        <v>107</v>
      </c>
      <c r="E92" s="79"/>
    </row>
    <row r="93" spans="1:9" ht="18" thickBot="1" x14ac:dyDescent="0.35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" thickBot="1" x14ac:dyDescent="0.35">
      <c r="A94" s="79"/>
      <c r="B94" s="132"/>
      <c r="C94" s="132"/>
      <c r="D94" s="132"/>
      <c r="E94" s="79"/>
    </row>
    <row r="95" spans="1:9" ht="20.100000000000001" customHeight="1" thickBot="1" x14ac:dyDescent="0.35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" thickBot="1" x14ac:dyDescent="0.35">
      <c r="A96" s="79"/>
      <c r="B96" s="169"/>
      <c r="C96" s="170"/>
      <c r="D96" s="169"/>
      <c r="E96" s="79"/>
      <c r="I96" s="171"/>
    </row>
    <row r="97" spans="1:12" ht="18" thickBot="1" x14ac:dyDescent="0.35">
      <c r="A97" s="166" t="s">
        <v>282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" thickBot="1" x14ac:dyDescent="0.35">
      <c r="A98" s="79"/>
      <c r="B98" s="169"/>
      <c r="C98" s="170"/>
      <c r="D98" s="169"/>
      <c r="E98" s="79"/>
      <c r="I98" s="171"/>
    </row>
    <row r="99" spans="1:12" ht="20.100000000000001" customHeight="1" thickBot="1" x14ac:dyDescent="0.4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2" x14ac:dyDescent="0.45">
      <c r="A100" s="81"/>
      <c r="B100" s="177"/>
      <c r="C100" s="177"/>
      <c r="D100" s="177"/>
      <c r="E100" s="81"/>
      <c r="I100" s="171"/>
    </row>
    <row r="101" spans="1:12" x14ac:dyDescent="0.3">
      <c r="A101" s="81"/>
      <c r="B101" s="81"/>
      <c r="C101" s="81"/>
      <c r="D101" s="81"/>
      <c r="E101" s="81"/>
      <c r="L101" s="178"/>
    </row>
    <row r="102" spans="1:12" x14ac:dyDescent="0.3">
      <c r="L102" s="178"/>
    </row>
  </sheetData>
  <mergeCells count="25"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61" fitToHeight="2" orientation="portrait" r:id="rId1"/>
  <headerFooter>
    <oddHeader>&amp;L&amp;"Rockwell,Normal"DFI/DPO/SSA/22</oddHeader>
    <oddFooter>&amp;R&amp;F du &amp;D</oddFooter>
  </headerFooter>
  <rowBreaks count="1" manualBreakCount="1">
    <brk id="51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7030A0"/>
  </sheetPr>
  <dimension ref="A1:L102"/>
  <sheetViews>
    <sheetView view="pageBreakPreview" zoomScale="80" zoomScaleNormal="100" zoomScaleSheetLayoutView="80" workbookViewId="0">
      <selection activeCell="B98" sqref="B98"/>
    </sheetView>
  </sheetViews>
  <sheetFormatPr baseColWidth="10" defaultColWidth="11.44140625" defaultRowHeight="17.399999999999999" x14ac:dyDescent="0.3"/>
  <cols>
    <col min="1" max="1" width="35" style="77" customWidth="1"/>
    <col min="2" max="2" width="19.33203125" style="77" customWidth="1"/>
    <col min="3" max="3" width="16.6640625" style="77" customWidth="1"/>
    <col min="4" max="4" width="19.109375" style="77" customWidth="1"/>
    <col min="5" max="5" width="19" style="77" customWidth="1"/>
    <col min="6" max="6" width="16.6640625" style="77" customWidth="1"/>
    <col min="7" max="7" width="14.6640625" style="77" customWidth="1"/>
    <col min="8" max="10" width="11.44140625" style="77"/>
    <col min="11" max="11" width="35.44140625" style="77" customWidth="1"/>
    <col min="12" max="16384" width="11.44140625" style="77"/>
  </cols>
  <sheetData>
    <row r="1" spans="1:9" ht="24.9" customHeight="1" x14ac:dyDescent="0.3">
      <c r="A1" s="668" t="s">
        <v>46</v>
      </c>
      <c r="B1" s="668"/>
      <c r="C1" s="668"/>
      <c r="D1" s="668"/>
      <c r="E1" s="668"/>
      <c r="F1" s="76"/>
      <c r="G1" s="76"/>
    </row>
    <row r="2" spans="1:9" ht="24.9" customHeight="1" x14ac:dyDescent="0.3">
      <c r="A2" s="668" t="s">
        <v>290</v>
      </c>
      <c r="B2" s="668"/>
      <c r="C2" s="668"/>
      <c r="D2" s="668"/>
      <c r="E2" s="668"/>
      <c r="F2" s="76"/>
      <c r="G2" s="76"/>
    </row>
    <row r="4" spans="1:9" ht="19.8" thickBot="1" x14ac:dyDescent="0.5">
      <c r="A4" s="78" t="s">
        <v>47</v>
      </c>
      <c r="B4" s="669" t="s">
        <v>48</v>
      </c>
      <c r="C4" s="669"/>
      <c r="D4" s="669"/>
      <c r="E4" s="79"/>
      <c r="H4" s="80"/>
      <c r="I4" s="81"/>
    </row>
    <row r="5" spans="1:9" ht="15" customHeight="1" thickBot="1" x14ac:dyDescent="0.35">
      <c r="A5" s="670" t="s">
        <v>49</v>
      </c>
      <c r="B5" s="672" t="s">
        <v>50</v>
      </c>
      <c r="C5" s="674" t="s">
        <v>51</v>
      </c>
      <c r="D5" s="675"/>
      <c r="E5" s="676"/>
    </row>
    <row r="6" spans="1:9" ht="43.5" customHeight="1" x14ac:dyDescent="0.3">
      <c r="A6" s="671"/>
      <c r="B6" s="673"/>
      <c r="C6" s="422" t="s">
        <v>52</v>
      </c>
      <c r="D6" s="423" t="s">
        <v>53</v>
      </c>
      <c r="E6" s="82" t="s">
        <v>54</v>
      </c>
    </row>
    <row r="7" spans="1:9" x14ac:dyDescent="0.3">
      <c r="A7" s="677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3">
      <c r="A8" s="678"/>
      <c r="B8" s="87" t="s">
        <v>57</v>
      </c>
      <c r="C8" s="88" t="e">
        <f>#REF!</f>
        <v>#REF!</v>
      </c>
      <c r="D8" s="89"/>
      <c r="E8" s="90"/>
    </row>
    <row r="9" spans="1:9" x14ac:dyDescent="0.3">
      <c r="A9" s="679"/>
      <c r="B9" s="91" t="s">
        <v>58</v>
      </c>
      <c r="C9" s="92" t="e">
        <f>#REF!</f>
        <v>#REF!</v>
      </c>
      <c r="D9" s="93"/>
      <c r="E9" s="94"/>
    </row>
    <row r="10" spans="1:9" x14ac:dyDescent="0.3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3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3">
      <c r="A12" s="680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3">
      <c r="A13" s="681"/>
      <c r="B13" s="101" t="s">
        <v>65</v>
      </c>
      <c r="C13" s="102" t="e">
        <f>#REF!</f>
        <v>#REF!</v>
      </c>
      <c r="D13" s="103"/>
      <c r="E13" s="104"/>
    </row>
    <row r="14" spans="1:9" x14ac:dyDescent="0.3">
      <c r="A14" s="682"/>
      <c r="B14" s="87" t="s">
        <v>66</v>
      </c>
      <c r="C14" s="105" t="e">
        <f>#REF!</f>
        <v>#REF!</v>
      </c>
      <c r="D14" s="89"/>
      <c r="E14" s="90"/>
    </row>
    <row r="15" spans="1:9" x14ac:dyDescent="0.3">
      <c r="A15" s="68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3">
      <c r="A16" s="109" t="s">
        <v>68</v>
      </c>
      <c r="B16" s="96" t="s">
        <v>2</v>
      </c>
      <c r="C16" s="97">
        <v>0</v>
      </c>
      <c r="D16" s="110" t="e">
        <f>#REF!</f>
        <v>#REF!</v>
      </c>
      <c r="E16" s="111"/>
    </row>
    <row r="17" spans="1:5" x14ac:dyDescent="0.3">
      <c r="A17" s="424" t="s">
        <v>69</v>
      </c>
      <c r="B17" s="112" t="s">
        <v>70</v>
      </c>
      <c r="C17" s="113">
        <v>0</v>
      </c>
      <c r="D17" s="114"/>
      <c r="E17" s="115"/>
    </row>
    <row r="18" spans="1:5" ht="18.600000000000001" thickBot="1" x14ac:dyDescent="0.4">
      <c r="A18" s="684" t="s">
        <v>1</v>
      </c>
      <c r="B18" s="68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3">
      <c r="A19" s="79"/>
      <c r="B19" s="79"/>
      <c r="C19" s="79"/>
      <c r="D19" s="79"/>
      <c r="E19" s="79"/>
    </row>
    <row r="20" spans="1:5" ht="18.600000000000001" thickBot="1" x14ac:dyDescent="0.4">
      <c r="A20" s="79"/>
      <c r="B20" s="686" t="s">
        <v>71</v>
      </c>
      <c r="C20" s="686"/>
      <c r="D20" s="686"/>
      <c r="E20" s="79"/>
    </row>
    <row r="21" spans="1:5" ht="18" thickBot="1" x14ac:dyDescent="0.35">
      <c r="A21" s="687" t="s">
        <v>49</v>
      </c>
      <c r="B21" s="689" t="s">
        <v>50</v>
      </c>
      <c r="C21" s="691" t="s">
        <v>51</v>
      </c>
      <c r="D21" s="692"/>
      <c r="E21" s="693"/>
    </row>
    <row r="22" spans="1:5" ht="44.25" customHeight="1" x14ac:dyDescent="0.3">
      <c r="A22" s="688"/>
      <c r="B22" s="690"/>
      <c r="C22" s="356" t="s">
        <v>72</v>
      </c>
      <c r="D22" s="119" t="s">
        <v>73</v>
      </c>
      <c r="E22" s="357" t="s">
        <v>74</v>
      </c>
    </row>
    <row r="23" spans="1:5" x14ac:dyDescent="0.3">
      <c r="A23" s="696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3">
      <c r="A24" s="697"/>
      <c r="B24" s="87" t="s">
        <v>57</v>
      </c>
      <c r="C24" s="88" t="e">
        <f>#REF!</f>
        <v>#REF!</v>
      </c>
      <c r="D24" s="89"/>
      <c r="E24" s="90"/>
    </row>
    <row r="25" spans="1:5" x14ac:dyDescent="0.3">
      <c r="A25" s="698"/>
      <c r="B25" s="91" t="s">
        <v>58</v>
      </c>
      <c r="C25" s="92" t="e">
        <f>#REF!</f>
        <v>#REF!</v>
      </c>
      <c r="D25" s="120"/>
      <c r="E25" s="121"/>
    </row>
    <row r="26" spans="1:5" x14ac:dyDescent="0.3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3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3">
      <c r="A28" s="699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3">
      <c r="A29" s="681"/>
      <c r="B29" s="101" t="s">
        <v>65</v>
      </c>
      <c r="C29" s="88" t="e">
        <f>#REF!</f>
        <v>#REF!</v>
      </c>
      <c r="D29" s="103"/>
      <c r="E29" s="104"/>
    </row>
    <row r="30" spans="1:5" x14ac:dyDescent="0.3">
      <c r="A30" s="682"/>
      <c r="B30" s="87" t="s">
        <v>66</v>
      </c>
      <c r="C30" s="88" t="e">
        <f>#REF!</f>
        <v>#REF!</v>
      </c>
      <c r="D30" s="89"/>
      <c r="E30" s="90"/>
    </row>
    <row r="31" spans="1:5" x14ac:dyDescent="0.3">
      <c r="A31" s="682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3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3">
      <c r="A33" s="424" t="s">
        <v>69</v>
      </c>
      <c r="B33" s="112" t="s">
        <v>70</v>
      </c>
      <c r="C33" s="88">
        <v>0</v>
      </c>
      <c r="D33" s="114"/>
      <c r="E33" s="115"/>
    </row>
    <row r="34" spans="1:6" ht="18.600000000000001" thickBot="1" x14ac:dyDescent="0.4">
      <c r="A34" s="700" t="s">
        <v>1</v>
      </c>
      <c r="B34" s="701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3">
      <c r="A35" s="79"/>
      <c r="B35" s="79"/>
      <c r="C35" s="79"/>
      <c r="D35" s="79"/>
      <c r="E35" s="79"/>
    </row>
    <row r="36" spans="1:6" x14ac:dyDescent="0.3">
      <c r="A36" s="79"/>
      <c r="B36" s="79"/>
      <c r="C36" s="79"/>
      <c r="D36" s="79"/>
      <c r="E36" s="79"/>
    </row>
    <row r="37" spans="1:6" ht="18" x14ac:dyDescent="0.35">
      <c r="A37" s="131" t="s">
        <v>75</v>
      </c>
      <c r="B37" s="132"/>
      <c r="C37" s="132"/>
      <c r="D37" s="132"/>
      <c r="E37" s="132"/>
    </row>
    <row r="38" spans="1:6" x14ac:dyDescent="0.3">
      <c r="A38" s="132"/>
      <c r="B38" s="132"/>
      <c r="C38" s="132"/>
      <c r="D38" s="132"/>
      <c r="E38" s="132"/>
    </row>
    <row r="39" spans="1:6" ht="18" x14ac:dyDescent="0.35">
      <c r="A39" s="133" t="s">
        <v>76</v>
      </c>
      <c r="B39" s="132"/>
      <c r="C39" s="132"/>
      <c r="D39" s="132"/>
      <c r="E39" s="132"/>
    </row>
    <row r="40" spans="1:6" ht="18.600000000000001" thickBot="1" x14ac:dyDescent="0.4">
      <c r="A40" s="134" t="s">
        <v>77</v>
      </c>
      <c r="B40" s="702"/>
      <c r="C40" s="702"/>
      <c r="D40" s="702"/>
      <c r="E40" s="702"/>
    </row>
    <row r="41" spans="1:6" ht="48.75" customHeight="1" x14ac:dyDescent="0.3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" thickBot="1" x14ac:dyDescent="0.35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3">
      <c r="A43" s="132"/>
      <c r="B43" s="132"/>
      <c r="C43" s="132"/>
      <c r="D43" s="132"/>
      <c r="E43" s="132"/>
    </row>
    <row r="44" spans="1:6" ht="18.600000000000001" thickBot="1" x14ac:dyDescent="0.4">
      <c r="A44" s="141" t="s">
        <v>83</v>
      </c>
      <c r="B44" s="702" t="s">
        <v>84</v>
      </c>
      <c r="C44" s="702"/>
      <c r="D44" s="702"/>
      <c r="E44" s="702"/>
    </row>
    <row r="45" spans="1:6" ht="48" x14ac:dyDescent="0.3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" thickBot="1" x14ac:dyDescent="0.35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3">
      <c r="A47" s="132"/>
      <c r="B47" s="132"/>
      <c r="C47" s="132"/>
      <c r="D47" s="132"/>
      <c r="E47" s="132"/>
    </row>
    <row r="48" spans="1:6" ht="18.600000000000001" thickBot="1" x14ac:dyDescent="0.4">
      <c r="A48" s="143"/>
      <c r="B48" s="143" t="s">
        <v>90</v>
      </c>
      <c r="C48" s="143"/>
      <c r="D48" s="143"/>
      <c r="E48" s="143"/>
    </row>
    <row r="49" spans="1:5" ht="48.75" customHeight="1" x14ac:dyDescent="0.3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" thickBot="1" x14ac:dyDescent="0.35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3">
      <c r="A51" s="132"/>
      <c r="B51" s="132"/>
      <c r="C51" s="132"/>
      <c r="D51" s="132"/>
      <c r="E51" s="132"/>
    </row>
    <row r="52" spans="1:5" ht="18.600000000000001" thickBot="1" x14ac:dyDescent="0.4">
      <c r="A52" s="141"/>
      <c r="B52" s="702" t="s">
        <v>93</v>
      </c>
      <c r="C52" s="702"/>
      <c r="D52" s="702"/>
      <c r="E52" s="702"/>
    </row>
    <row r="53" spans="1:5" ht="35.25" customHeight="1" x14ac:dyDescent="0.3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" thickBot="1" x14ac:dyDescent="0.35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3">
      <c r="A55" s="79"/>
      <c r="B55" s="79"/>
      <c r="C55" s="79"/>
      <c r="D55" s="79"/>
      <c r="E55" s="79"/>
    </row>
    <row r="56" spans="1:5" ht="18.600000000000001" thickBot="1" x14ac:dyDescent="0.4">
      <c r="A56" s="141" t="s">
        <v>3</v>
      </c>
      <c r="B56" s="702" t="s">
        <v>97</v>
      </c>
      <c r="C56" s="702"/>
      <c r="D56" s="702"/>
      <c r="E56" s="702"/>
    </row>
    <row r="57" spans="1:5" ht="48" x14ac:dyDescent="0.3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" thickBot="1" x14ac:dyDescent="0.35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3">
      <c r="A59" s="132"/>
      <c r="B59" s="132"/>
      <c r="C59" s="132"/>
      <c r="D59" s="132"/>
      <c r="E59" s="132"/>
    </row>
    <row r="60" spans="1:5" ht="18.600000000000001" thickBot="1" x14ac:dyDescent="0.4">
      <c r="A60" s="143"/>
      <c r="B60" s="143" t="s">
        <v>100</v>
      </c>
      <c r="C60" s="143"/>
      <c r="D60" s="143"/>
      <c r="E60" s="143"/>
    </row>
    <row r="61" spans="1:5" ht="48" x14ac:dyDescent="0.3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" thickBot="1" x14ac:dyDescent="0.35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3">
      <c r="A63" s="79"/>
      <c r="B63" s="79"/>
      <c r="C63" s="79"/>
      <c r="D63" s="79"/>
      <c r="E63" s="79"/>
    </row>
    <row r="64" spans="1:5" x14ac:dyDescent="0.3">
      <c r="A64" s="79"/>
      <c r="B64" s="79"/>
      <c r="C64" s="79"/>
      <c r="D64" s="79"/>
      <c r="E64" s="79"/>
    </row>
    <row r="65" spans="1:5" ht="18" x14ac:dyDescent="0.35">
      <c r="A65" s="133" t="s">
        <v>101</v>
      </c>
      <c r="B65" s="79"/>
      <c r="C65" s="79"/>
      <c r="D65" s="79"/>
      <c r="E65" s="79"/>
    </row>
    <row r="66" spans="1:5" ht="18.600000000000001" thickBot="1" x14ac:dyDescent="0.4">
      <c r="A66" s="145" t="s">
        <v>77</v>
      </c>
      <c r="B66" s="702"/>
      <c r="C66" s="702"/>
      <c r="D66" s="702"/>
      <c r="E66" s="702"/>
    </row>
    <row r="67" spans="1:5" ht="48" x14ac:dyDescent="0.3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" thickBot="1" x14ac:dyDescent="0.35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" x14ac:dyDescent="0.35">
      <c r="A69" s="133"/>
      <c r="B69" s="79"/>
      <c r="C69" s="79"/>
      <c r="D69" s="79"/>
      <c r="E69" s="79"/>
    </row>
    <row r="70" spans="1:5" ht="18.600000000000001" thickBot="1" x14ac:dyDescent="0.4">
      <c r="A70" s="141" t="s">
        <v>83</v>
      </c>
      <c r="B70" s="702" t="s">
        <v>84</v>
      </c>
      <c r="C70" s="702"/>
      <c r="D70" s="702"/>
      <c r="E70" s="702"/>
    </row>
    <row r="71" spans="1:5" ht="48" x14ac:dyDescent="0.3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" thickBot="1" x14ac:dyDescent="0.35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3">
      <c r="A73" s="79"/>
      <c r="B73" s="79"/>
      <c r="C73" s="79"/>
      <c r="D73" s="79"/>
      <c r="E73" s="79"/>
    </row>
    <row r="74" spans="1:5" ht="18.600000000000001" thickBot="1" x14ac:dyDescent="0.4">
      <c r="A74" s="141"/>
      <c r="B74" s="702" t="s">
        <v>93</v>
      </c>
      <c r="C74" s="702"/>
      <c r="D74" s="702"/>
      <c r="E74" s="702"/>
    </row>
    <row r="75" spans="1:5" ht="48" x14ac:dyDescent="0.3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" thickBot="1" x14ac:dyDescent="0.35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3">
      <c r="A77" s="79"/>
      <c r="B77" s="79"/>
      <c r="C77" s="79"/>
      <c r="D77" s="79"/>
      <c r="E77" s="79"/>
    </row>
    <row r="78" spans="1:5" ht="18.600000000000001" thickBot="1" x14ac:dyDescent="0.4">
      <c r="A78" s="141" t="s">
        <v>3</v>
      </c>
      <c r="B78" s="702" t="s">
        <v>97</v>
      </c>
      <c r="C78" s="702"/>
      <c r="D78" s="702"/>
      <c r="E78" s="702"/>
    </row>
    <row r="79" spans="1:5" ht="48" x14ac:dyDescent="0.3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" thickBot="1" x14ac:dyDescent="0.35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3">
      <c r="A81" s="79"/>
      <c r="B81" s="79"/>
      <c r="C81" s="79"/>
      <c r="D81" s="79"/>
      <c r="E81" s="79"/>
    </row>
    <row r="82" spans="1:9" ht="18.600000000000001" thickBot="1" x14ac:dyDescent="0.4">
      <c r="A82" s="150" t="s">
        <v>103</v>
      </c>
      <c r="B82" s="132"/>
      <c r="C82" s="132"/>
      <c r="D82" s="132"/>
      <c r="E82" s="132"/>
    </row>
    <row r="83" spans="1:9" x14ac:dyDescent="0.3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5">
      <c r="A84" s="694" t="s">
        <v>104</v>
      </c>
      <c r="B84" s="154" t="e">
        <f>((#REF!+#REF!)/2)+(10170866.79/1000000)</f>
        <v>#REF!</v>
      </c>
      <c r="C84" s="154" t="e">
        <f>((#REF!+#REF!)/2)+(5584622.87/1000000)</f>
        <v>#REF!</v>
      </c>
      <c r="D84" s="154" t="e">
        <f>((#REF!+#REF!)/2)-(625636.21/1000000)</f>
        <v>#REF!</v>
      </c>
      <c r="E84" s="154" t="e">
        <f>#REF!/2</f>
        <v>#REF!</v>
      </c>
    </row>
    <row r="85" spans="1:9" ht="18" thickTop="1" x14ac:dyDescent="0.3">
      <c r="A85" s="694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5">
      <c r="A86" s="695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3">
      <c r="A87" s="156"/>
      <c r="B87" s="155" t="s">
        <v>106</v>
      </c>
      <c r="C87" s="157" t="s">
        <v>2</v>
      </c>
      <c r="D87" s="157"/>
      <c r="E87" s="157"/>
    </row>
    <row r="88" spans="1:9" ht="21" customHeight="1" thickBot="1" x14ac:dyDescent="0.35">
      <c r="A88" s="156"/>
      <c r="B88" s="154" t="e">
        <f>#REF!*0.25</f>
        <v>#REF!</v>
      </c>
      <c r="C88" s="154">
        <f>(-553952.35)/1000000</f>
        <v>-0.55395234999999998</v>
      </c>
      <c r="D88" s="154"/>
      <c r="E88" s="154"/>
    </row>
    <row r="89" spans="1:9" ht="18" x14ac:dyDescent="0.35">
      <c r="A89" s="79"/>
      <c r="B89" s="79"/>
      <c r="C89" s="79"/>
      <c r="D89" s="79"/>
      <c r="E89" s="158" t="s">
        <v>1</v>
      </c>
    </row>
    <row r="90" spans="1:9" ht="18" thickBot="1" x14ac:dyDescent="0.35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3">
      <c r="A91" s="79"/>
      <c r="B91" s="79"/>
      <c r="C91" s="79"/>
      <c r="D91" s="79"/>
      <c r="E91" s="79"/>
    </row>
    <row r="92" spans="1:9" ht="28.2" thickBot="1" x14ac:dyDescent="0.35">
      <c r="A92" s="79"/>
      <c r="B92" s="160" t="s">
        <v>4</v>
      </c>
      <c r="C92" s="161"/>
      <c r="D92" s="160" t="s">
        <v>107</v>
      </c>
      <c r="E92" s="79"/>
    </row>
    <row r="93" spans="1:9" ht="18" thickBot="1" x14ac:dyDescent="0.35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" thickBot="1" x14ac:dyDescent="0.35">
      <c r="A94" s="79"/>
      <c r="B94" s="132"/>
      <c r="C94" s="132"/>
      <c r="D94" s="132"/>
      <c r="E94" s="79"/>
    </row>
    <row r="95" spans="1:9" ht="20.100000000000001" customHeight="1" thickBot="1" x14ac:dyDescent="0.35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" thickBot="1" x14ac:dyDescent="0.35">
      <c r="A96" s="79"/>
      <c r="B96" s="169"/>
      <c r="C96" s="170"/>
      <c r="D96" s="169"/>
      <c r="E96" s="79"/>
      <c r="I96" s="171"/>
    </row>
    <row r="97" spans="1:12" ht="18" thickBot="1" x14ac:dyDescent="0.35">
      <c r="A97" s="166" t="s">
        <v>282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" thickBot="1" x14ac:dyDescent="0.35">
      <c r="A98" s="79"/>
      <c r="B98" s="169"/>
      <c r="C98" s="170"/>
      <c r="D98" s="169"/>
      <c r="E98" s="79"/>
      <c r="I98" s="171"/>
    </row>
    <row r="99" spans="1:12" ht="20.100000000000001" customHeight="1" thickBot="1" x14ac:dyDescent="0.4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2" x14ac:dyDescent="0.45">
      <c r="A100" s="81"/>
      <c r="B100" s="177"/>
      <c r="C100" s="177"/>
      <c r="D100" s="177"/>
      <c r="E100" s="81"/>
      <c r="I100" s="171"/>
    </row>
    <row r="101" spans="1:12" x14ac:dyDescent="0.3">
      <c r="A101" s="81"/>
      <c r="B101" s="81"/>
      <c r="C101" s="81"/>
      <c r="D101" s="81"/>
      <c r="E101" s="81"/>
      <c r="L101" s="178"/>
    </row>
    <row r="102" spans="1:12" x14ac:dyDescent="0.3">
      <c r="L102" s="178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&amp;L&amp;"Rockwell,Normal"DFI/DPO/SSA/21</oddHeader>
    <oddFooter>&amp;R&amp;F du &amp;D</oddFooter>
  </headerFooter>
  <rowBreaks count="1" manualBreakCount="1">
    <brk id="50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FF0000"/>
  </sheetPr>
  <dimension ref="A1:AE156"/>
  <sheetViews>
    <sheetView view="pageBreakPreview" zoomScale="70" zoomScaleNormal="100" zoomScaleSheetLayoutView="70" zoomScalePageLayoutView="70" workbookViewId="0">
      <selection activeCell="C8" sqref="C8"/>
    </sheetView>
  </sheetViews>
  <sheetFormatPr baseColWidth="10" defaultRowHeight="13.2" x14ac:dyDescent="0.25"/>
  <cols>
    <col min="1" max="1" width="17.6640625" style="1" customWidth="1"/>
    <col min="2" max="2" width="14.88671875" style="315" customWidth="1"/>
    <col min="3" max="3" width="16.5546875" style="315" customWidth="1"/>
    <col min="4" max="4" width="15.44140625" style="315" customWidth="1"/>
    <col min="5" max="5" width="16.109375" style="315" customWidth="1"/>
    <col min="6" max="6" width="13.44140625" style="1" customWidth="1"/>
    <col min="7" max="7" width="15.33203125" style="1" customWidth="1"/>
    <col min="8" max="8" width="14" style="1" customWidth="1"/>
    <col min="9" max="9" width="15.44140625" style="1" customWidth="1"/>
    <col min="10" max="10" width="15.109375" style="1" customWidth="1"/>
    <col min="11" max="11" width="15.44140625" style="1" customWidth="1"/>
    <col min="12" max="12" width="16.5546875" style="1" customWidth="1"/>
    <col min="13" max="13" width="16.33203125" style="1" customWidth="1"/>
    <col min="14" max="14" width="15" style="1" customWidth="1"/>
    <col min="15" max="15" width="14.88671875" style="1" customWidth="1"/>
    <col min="16" max="16" width="14.6640625" style="1" customWidth="1"/>
    <col min="17" max="17" width="14.5546875" style="1" customWidth="1"/>
    <col min="18" max="19" width="11.44140625" style="1"/>
    <col min="20" max="20" width="17.6640625" style="1" customWidth="1"/>
    <col min="21" max="256" width="11.44140625" style="1"/>
    <col min="257" max="257" width="17.6640625" style="1" customWidth="1"/>
    <col min="258" max="258" width="14.88671875" style="1" customWidth="1"/>
    <col min="259" max="259" width="16.5546875" style="1" customWidth="1"/>
    <col min="260" max="260" width="15.44140625" style="1" customWidth="1"/>
    <col min="261" max="261" width="16.109375" style="1" customWidth="1"/>
    <col min="262" max="262" width="13.44140625" style="1" customWidth="1"/>
    <col min="263" max="263" width="15.33203125" style="1" customWidth="1"/>
    <col min="264" max="264" width="14" style="1" customWidth="1"/>
    <col min="265" max="265" width="15.44140625" style="1" customWidth="1"/>
    <col min="266" max="266" width="15.109375" style="1" customWidth="1"/>
    <col min="267" max="267" width="15.44140625" style="1" customWidth="1"/>
    <col min="268" max="268" width="16.5546875" style="1" customWidth="1"/>
    <col min="269" max="269" width="16.33203125" style="1" customWidth="1"/>
    <col min="270" max="270" width="15" style="1" customWidth="1"/>
    <col min="271" max="271" width="14.88671875" style="1" customWidth="1"/>
    <col min="272" max="272" width="14.6640625" style="1" customWidth="1"/>
    <col min="273" max="273" width="14.5546875" style="1" customWidth="1"/>
    <col min="274" max="275" width="11.44140625" style="1"/>
    <col min="276" max="276" width="17.6640625" style="1" customWidth="1"/>
    <col min="277" max="512" width="11.44140625" style="1"/>
    <col min="513" max="513" width="17.6640625" style="1" customWidth="1"/>
    <col min="514" max="514" width="14.88671875" style="1" customWidth="1"/>
    <col min="515" max="515" width="16.5546875" style="1" customWidth="1"/>
    <col min="516" max="516" width="15.44140625" style="1" customWidth="1"/>
    <col min="517" max="517" width="16.109375" style="1" customWidth="1"/>
    <col min="518" max="518" width="13.44140625" style="1" customWidth="1"/>
    <col min="519" max="519" width="15.33203125" style="1" customWidth="1"/>
    <col min="520" max="520" width="14" style="1" customWidth="1"/>
    <col min="521" max="521" width="15.44140625" style="1" customWidth="1"/>
    <col min="522" max="522" width="15.109375" style="1" customWidth="1"/>
    <col min="523" max="523" width="15.44140625" style="1" customWidth="1"/>
    <col min="524" max="524" width="16.5546875" style="1" customWidth="1"/>
    <col min="525" max="525" width="16.33203125" style="1" customWidth="1"/>
    <col min="526" max="526" width="15" style="1" customWidth="1"/>
    <col min="527" max="527" width="14.88671875" style="1" customWidth="1"/>
    <col min="528" max="528" width="14.6640625" style="1" customWidth="1"/>
    <col min="529" max="529" width="14.5546875" style="1" customWidth="1"/>
    <col min="530" max="531" width="11.44140625" style="1"/>
    <col min="532" max="532" width="17.6640625" style="1" customWidth="1"/>
    <col min="533" max="768" width="11.44140625" style="1"/>
    <col min="769" max="769" width="17.6640625" style="1" customWidth="1"/>
    <col min="770" max="770" width="14.88671875" style="1" customWidth="1"/>
    <col min="771" max="771" width="16.5546875" style="1" customWidth="1"/>
    <col min="772" max="772" width="15.44140625" style="1" customWidth="1"/>
    <col min="773" max="773" width="16.109375" style="1" customWidth="1"/>
    <col min="774" max="774" width="13.44140625" style="1" customWidth="1"/>
    <col min="775" max="775" width="15.33203125" style="1" customWidth="1"/>
    <col min="776" max="776" width="14" style="1" customWidth="1"/>
    <col min="777" max="777" width="15.44140625" style="1" customWidth="1"/>
    <col min="778" max="778" width="15.109375" style="1" customWidth="1"/>
    <col min="779" max="779" width="15.44140625" style="1" customWidth="1"/>
    <col min="780" max="780" width="16.5546875" style="1" customWidth="1"/>
    <col min="781" max="781" width="16.33203125" style="1" customWidth="1"/>
    <col min="782" max="782" width="15" style="1" customWidth="1"/>
    <col min="783" max="783" width="14.88671875" style="1" customWidth="1"/>
    <col min="784" max="784" width="14.6640625" style="1" customWidth="1"/>
    <col min="785" max="785" width="14.5546875" style="1" customWidth="1"/>
    <col min="786" max="787" width="11.44140625" style="1"/>
    <col min="788" max="788" width="17.6640625" style="1" customWidth="1"/>
    <col min="789" max="1024" width="11.44140625" style="1"/>
    <col min="1025" max="1025" width="17.6640625" style="1" customWidth="1"/>
    <col min="1026" max="1026" width="14.88671875" style="1" customWidth="1"/>
    <col min="1027" max="1027" width="16.5546875" style="1" customWidth="1"/>
    <col min="1028" max="1028" width="15.44140625" style="1" customWidth="1"/>
    <col min="1029" max="1029" width="16.109375" style="1" customWidth="1"/>
    <col min="1030" max="1030" width="13.44140625" style="1" customWidth="1"/>
    <col min="1031" max="1031" width="15.33203125" style="1" customWidth="1"/>
    <col min="1032" max="1032" width="14" style="1" customWidth="1"/>
    <col min="1033" max="1033" width="15.44140625" style="1" customWidth="1"/>
    <col min="1034" max="1034" width="15.109375" style="1" customWidth="1"/>
    <col min="1035" max="1035" width="15.44140625" style="1" customWidth="1"/>
    <col min="1036" max="1036" width="16.5546875" style="1" customWidth="1"/>
    <col min="1037" max="1037" width="16.33203125" style="1" customWidth="1"/>
    <col min="1038" max="1038" width="15" style="1" customWidth="1"/>
    <col min="1039" max="1039" width="14.88671875" style="1" customWidth="1"/>
    <col min="1040" max="1040" width="14.6640625" style="1" customWidth="1"/>
    <col min="1041" max="1041" width="14.5546875" style="1" customWidth="1"/>
    <col min="1042" max="1043" width="11.44140625" style="1"/>
    <col min="1044" max="1044" width="17.6640625" style="1" customWidth="1"/>
    <col min="1045" max="1280" width="11.44140625" style="1"/>
    <col min="1281" max="1281" width="17.6640625" style="1" customWidth="1"/>
    <col min="1282" max="1282" width="14.88671875" style="1" customWidth="1"/>
    <col min="1283" max="1283" width="16.5546875" style="1" customWidth="1"/>
    <col min="1284" max="1284" width="15.44140625" style="1" customWidth="1"/>
    <col min="1285" max="1285" width="16.109375" style="1" customWidth="1"/>
    <col min="1286" max="1286" width="13.44140625" style="1" customWidth="1"/>
    <col min="1287" max="1287" width="15.33203125" style="1" customWidth="1"/>
    <col min="1288" max="1288" width="14" style="1" customWidth="1"/>
    <col min="1289" max="1289" width="15.44140625" style="1" customWidth="1"/>
    <col min="1290" max="1290" width="15.109375" style="1" customWidth="1"/>
    <col min="1291" max="1291" width="15.44140625" style="1" customWidth="1"/>
    <col min="1292" max="1292" width="16.5546875" style="1" customWidth="1"/>
    <col min="1293" max="1293" width="16.33203125" style="1" customWidth="1"/>
    <col min="1294" max="1294" width="15" style="1" customWidth="1"/>
    <col min="1295" max="1295" width="14.88671875" style="1" customWidth="1"/>
    <col min="1296" max="1296" width="14.6640625" style="1" customWidth="1"/>
    <col min="1297" max="1297" width="14.5546875" style="1" customWidth="1"/>
    <col min="1298" max="1299" width="11.44140625" style="1"/>
    <col min="1300" max="1300" width="17.6640625" style="1" customWidth="1"/>
    <col min="1301" max="1536" width="11.44140625" style="1"/>
    <col min="1537" max="1537" width="17.6640625" style="1" customWidth="1"/>
    <col min="1538" max="1538" width="14.88671875" style="1" customWidth="1"/>
    <col min="1539" max="1539" width="16.5546875" style="1" customWidth="1"/>
    <col min="1540" max="1540" width="15.44140625" style="1" customWidth="1"/>
    <col min="1541" max="1541" width="16.109375" style="1" customWidth="1"/>
    <col min="1542" max="1542" width="13.44140625" style="1" customWidth="1"/>
    <col min="1543" max="1543" width="15.33203125" style="1" customWidth="1"/>
    <col min="1544" max="1544" width="14" style="1" customWidth="1"/>
    <col min="1545" max="1545" width="15.44140625" style="1" customWidth="1"/>
    <col min="1546" max="1546" width="15.109375" style="1" customWidth="1"/>
    <col min="1547" max="1547" width="15.44140625" style="1" customWidth="1"/>
    <col min="1548" max="1548" width="16.5546875" style="1" customWidth="1"/>
    <col min="1549" max="1549" width="16.33203125" style="1" customWidth="1"/>
    <col min="1550" max="1550" width="15" style="1" customWidth="1"/>
    <col min="1551" max="1551" width="14.88671875" style="1" customWidth="1"/>
    <col min="1552" max="1552" width="14.6640625" style="1" customWidth="1"/>
    <col min="1553" max="1553" width="14.5546875" style="1" customWidth="1"/>
    <col min="1554" max="1555" width="11.44140625" style="1"/>
    <col min="1556" max="1556" width="17.6640625" style="1" customWidth="1"/>
    <col min="1557" max="1792" width="11.44140625" style="1"/>
    <col min="1793" max="1793" width="17.6640625" style="1" customWidth="1"/>
    <col min="1794" max="1794" width="14.88671875" style="1" customWidth="1"/>
    <col min="1795" max="1795" width="16.5546875" style="1" customWidth="1"/>
    <col min="1796" max="1796" width="15.44140625" style="1" customWidth="1"/>
    <col min="1797" max="1797" width="16.109375" style="1" customWidth="1"/>
    <col min="1798" max="1798" width="13.44140625" style="1" customWidth="1"/>
    <col min="1799" max="1799" width="15.33203125" style="1" customWidth="1"/>
    <col min="1800" max="1800" width="14" style="1" customWidth="1"/>
    <col min="1801" max="1801" width="15.44140625" style="1" customWidth="1"/>
    <col min="1802" max="1802" width="15.109375" style="1" customWidth="1"/>
    <col min="1803" max="1803" width="15.44140625" style="1" customWidth="1"/>
    <col min="1804" max="1804" width="16.5546875" style="1" customWidth="1"/>
    <col min="1805" max="1805" width="16.33203125" style="1" customWidth="1"/>
    <col min="1806" max="1806" width="15" style="1" customWidth="1"/>
    <col min="1807" max="1807" width="14.88671875" style="1" customWidth="1"/>
    <col min="1808" max="1808" width="14.6640625" style="1" customWidth="1"/>
    <col min="1809" max="1809" width="14.5546875" style="1" customWidth="1"/>
    <col min="1810" max="1811" width="11.44140625" style="1"/>
    <col min="1812" max="1812" width="17.6640625" style="1" customWidth="1"/>
    <col min="1813" max="2048" width="11.44140625" style="1"/>
    <col min="2049" max="2049" width="17.6640625" style="1" customWidth="1"/>
    <col min="2050" max="2050" width="14.88671875" style="1" customWidth="1"/>
    <col min="2051" max="2051" width="16.5546875" style="1" customWidth="1"/>
    <col min="2052" max="2052" width="15.44140625" style="1" customWidth="1"/>
    <col min="2053" max="2053" width="16.109375" style="1" customWidth="1"/>
    <col min="2054" max="2054" width="13.44140625" style="1" customWidth="1"/>
    <col min="2055" max="2055" width="15.33203125" style="1" customWidth="1"/>
    <col min="2056" max="2056" width="14" style="1" customWidth="1"/>
    <col min="2057" max="2057" width="15.44140625" style="1" customWidth="1"/>
    <col min="2058" max="2058" width="15.109375" style="1" customWidth="1"/>
    <col min="2059" max="2059" width="15.44140625" style="1" customWidth="1"/>
    <col min="2060" max="2060" width="16.5546875" style="1" customWidth="1"/>
    <col min="2061" max="2061" width="16.33203125" style="1" customWidth="1"/>
    <col min="2062" max="2062" width="15" style="1" customWidth="1"/>
    <col min="2063" max="2063" width="14.88671875" style="1" customWidth="1"/>
    <col min="2064" max="2064" width="14.6640625" style="1" customWidth="1"/>
    <col min="2065" max="2065" width="14.5546875" style="1" customWidth="1"/>
    <col min="2066" max="2067" width="11.44140625" style="1"/>
    <col min="2068" max="2068" width="17.6640625" style="1" customWidth="1"/>
    <col min="2069" max="2304" width="11.44140625" style="1"/>
    <col min="2305" max="2305" width="17.6640625" style="1" customWidth="1"/>
    <col min="2306" max="2306" width="14.88671875" style="1" customWidth="1"/>
    <col min="2307" max="2307" width="16.5546875" style="1" customWidth="1"/>
    <col min="2308" max="2308" width="15.44140625" style="1" customWidth="1"/>
    <col min="2309" max="2309" width="16.109375" style="1" customWidth="1"/>
    <col min="2310" max="2310" width="13.44140625" style="1" customWidth="1"/>
    <col min="2311" max="2311" width="15.33203125" style="1" customWidth="1"/>
    <col min="2312" max="2312" width="14" style="1" customWidth="1"/>
    <col min="2313" max="2313" width="15.44140625" style="1" customWidth="1"/>
    <col min="2314" max="2314" width="15.109375" style="1" customWidth="1"/>
    <col min="2315" max="2315" width="15.44140625" style="1" customWidth="1"/>
    <col min="2316" max="2316" width="16.5546875" style="1" customWidth="1"/>
    <col min="2317" max="2317" width="16.33203125" style="1" customWidth="1"/>
    <col min="2318" max="2318" width="15" style="1" customWidth="1"/>
    <col min="2319" max="2319" width="14.88671875" style="1" customWidth="1"/>
    <col min="2320" max="2320" width="14.6640625" style="1" customWidth="1"/>
    <col min="2321" max="2321" width="14.5546875" style="1" customWidth="1"/>
    <col min="2322" max="2323" width="11.44140625" style="1"/>
    <col min="2324" max="2324" width="17.6640625" style="1" customWidth="1"/>
    <col min="2325" max="2560" width="11.44140625" style="1"/>
    <col min="2561" max="2561" width="17.6640625" style="1" customWidth="1"/>
    <col min="2562" max="2562" width="14.88671875" style="1" customWidth="1"/>
    <col min="2563" max="2563" width="16.5546875" style="1" customWidth="1"/>
    <col min="2564" max="2564" width="15.44140625" style="1" customWidth="1"/>
    <col min="2565" max="2565" width="16.109375" style="1" customWidth="1"/>
    <col min="2566" max="2566" width="13.44140625" style="1" customWidth="1"/>
    <col min="2567" max="2567" width="15.33203125" style="1" customWidth="1"/>
    <col min="2568" max="2568" width="14" style="1" customWidth="1"/>
    <col min="2569" max="2569" width="15.44140625" style="1" customWidth="1"/>
    <col min="2570" max="2570" width="15.109375" style="1" customWidth="1"/>
    <col min="2571" max="2571" width="15.44140625" style="1" customWidth="1"/>
    <col min="2572" max="2572" width="16.5546875" style="1" customWidth="1"/>
    <col min="2573" max="2573" width="16.33203125" style="1" customWidth="1"/>
    <col min="2574" max="2574" width="15" style="1" customWidth="1"/>
    <col min="2575" max="2575" width="14.88671875" style="1" customWidth="1"/>
    <col min="2576" max="2576" width="14.6640625" style="1" customWidth="1"/>
    <col min="2577" max="2577" width="14.5546875" style="1" customWidth="1"/>
    <col min="2578" max="2579" width="11.44140625" style="1"/>
    <col min="2580" max="2580" width="17.6640625" style="1" customWidth="1"/>
    <col min="2581" max="2816" width="11.44140625" style="1"/>
    <col min="2817" max="2817" width="17.6640625" style="1" customWidth="1"/>
    <col min="2818" max="2818" width="14.88671875" style="1" customWidth="1"/>
    <col min="2819" max="2819" width="16.5546875" style="1" customWidth="1"/>
    <col min="2820" max="2820" width="15.44140625" style="1" customWidth="1"/>
    <col min="2821" max="2821" width="16.109375" style="1" customWidth="1"/>
    <col min="2822" max="2822" width="13.44140625" style="1" customWidth="1"/>
    <col min="2823" max="2823" width="15.33203125" style="1" customWidth="1"/>
    <col min="2824" max="2824" width="14" style="1" customWidth="1"/>
    <col min="2825" max="2825" width="15.44140625" style="1" customWidth="1"/>
    <col min="2826" max="2826" width="15.109375" style="1" customWidth="1"/>
    <col min="2827" max="2827" width="15.44140625" style="1" customWidth="1"/>
    <col min="2828" max="2828" width="16.5546875" style="1" customWidth="1"/>
    <col min="2829" max="2829" width="16.33203125" style="1" customWidth="1"/>
    <col min="2830" max="2830" width="15" style="1" customWidth="1"/>
    <col min="2831" max="2831" width="14.88671875" style="1" customWidth="1"/>
    <col min="2832" max="2832" width="14.6640625" style="1" customWidth="1"/>
    <col min="2833" max="2833" width="14.5546875" style="1" customWidth="1"/>
    <col min="2834" max="2835" width="11.44140625" style="1"/>
    <col min="2836" max="2836" width="17.6640625" style="1" customWidth="1"/>
    <col min="2837" max="3072" width="11.44140625" style="1"/>
    <col min="3073" max="3073" width="17.6640625" style="1" customWidth="1"/>
    <col min="3074" max="3074" width="14.88671875" style="1" customWidth="1"/>
    <col min="3075" max="3075" width="16.5546875" style="1" customWidth="1"/>
    <col min="3076" max="3076" width="15.44140625" style="1" customWidth="1"/>
    <col min="3077" max="3077" width="16.109375" style="1" customWidth="1"/>
    <col min="3078" max="3078" width="13.44140625" style="1" customWidth="1"/>
    <col min="3079" max="3079" width="15.33203125" style="1" customWidth="1"/>
    <col min="3080" max="3080" width="14" style="1" customWidth="1"/>
    <col min="3081" max="3081" width="15.44140625" style="1" customWidth="1"/>
    <col min="3082" max="3082" width="15.109375" style="1" customWidth="1"/>
    <col min="3083" max="3083" width="15.44140625" style="1" customWidth="1"/>
    <col min="3084" max="3084" width="16.5546875" style="1" customWidth="1"/>
    <col min="3085" max="3085" width="16.33203125" style="1" customWidth="1"/>
    <col min="3086" max="3086" width="15" style="1" customWidth="1"/>
    <col min="3087" max="3087" width="14.88671875" style="1" customWidth="1"/>
    <col min="3088" max="3088" width="14.6640625" style="1" customWidth="1"/>
    <col min="3089" max="3089" width="14.5546875" style="1" customWidth="1"/>
    <col min="3090" max="3091" width="11.44140625" style="1"/>
    <col min="3092" max="3092" width="17.6640625" style="1" customWidth="1"/>
    <col min="3093" max="3328" width="11.44140625" style="1"/>
    <col min="3329" max="3329" width="17.6640625" style="1" customWidth="1"/>
    <col min="3330" max="3330" width="14.88671875" style="1" customWidth="1"/>
    <col min="3331" max="3331" width="16.5546875" style="1" customWidth="1"/>
    <col min="3332" max="3332" width="15.44140625" style="1" customWidth="1"/>
    <col min="3333" max="3333" width="16.109375" style="1" customWidth="1"/>
    <col min="3334" max="3334" width="13.44140625" style="1" customWidth="1"/>
    <col min="3335" max="3335" width="15.33203125" style="1" customWidth="1"/>
    <col min="3336" max="3336" width="14" style="1" customWidth="1"/>
    <col min="3337" max="3337" width="15.44140625" style="1" customWidth="1"/>
    <col min="3338" max="3338" width="15.109375" style="1" customWidth="1"/>
    <col min="3339" max="3339" width="15.44140625" style="1" customWidth="1"/>
    <col min="3340" max="3340" width="16.5546875" style="1" customWidth="1"/>
    <col min="3341" max="3341" width="16.33203125" style="1" customWidth="1"/>
    <col min="3342" max="3342" width="15" style="1" customWidth="1"/>
    <col min="3343" max="3343" width="14.88671875" style="1" customWidth="1"/>
    <col min="3344" max="3344" width="14.6640625" style="1" customWidth="1"/>
    <col min="3345" max="3345" width="14.5546875" style="1" customWidth="1"/>
    <col min="3346" max="3347" width="11.44140625" style="1"/>
    <col min="3348" max="3348" width="17.6640625" style="1" customWidth="1"/>
    <col min="3349" max="3584" width="11.44140625" style="1"/>
    <col min="3585" max="3585" width="17.6640625" style="1" customWidth="1"/>
    <col min="3586" max="3586" width="14.88671875" style="1" customWidth="1"/>
    <col min="3587" max="3587" width="16.5546875" style="1" customWidth="1"/>
    <col min="3588" max="3588" width="15.44140625" style="1" customWidth="1"/>
    <col min="3589" max="3589" width="16.109375" style="1" customWidth="1"/>
    <col min="3590" max="3590" width="13.44140625" style="1" customWidth="1"/>
    <col min="3591" max="3591" width="15.33203125" style="1" customWidth="1"/>
    <col min="3592" max="3592" width="14" style="1" customWidth="1"/>
    <col min="3593" max="3593" width="15.44140625" style="1" customWidth="1"/>
    <col min="3594" max="3594" width="15.109375" style="1" customWidth="1"/>
    <col min="3595" max="3595" width="15.44140625" style="1" customWidth="1"/>
    <col min="3596" max="3596" width="16.5546875" style="1" customWidth="1"/>
    <col min="3597" max="3597" width="16.33203125" style="1" customWidth="1"/>
    <col min="3598" max="3598" width="15" style="1" customWidth="1"/>
    <col min="3599" max="3599" width="14.88671875" style="1" customWidth="1"/>
    <col min="3600" max="3600" width="14.6640625" style="1" customWidth="1"/>
    <col min="3601" max="3601" width="14.5546875" style="1" customWidth="1"/>
    <col min="3602" max="3603" width="11.44140625" style="1"/>
    <col min="3604" max="3604" width="17.6640625" style="1" customWidth="1"/>
    <col min="3605" max="3840" width="11.44140625" style="1"/>
    <col min="3841" max="3841" width="17.6640625" style="1" customWidth="1"/>
    <col min="3842" max="3842" width="14.88671875" style="1" customWidth="1"/>
    <col min="3843" max="3843" width="16.5546875" style="1" customWidth="1"/>
    <col min="3844" max="3844" width="15.44140625" style="1" customWidth="1"/>
    <col min="3845" max="3845" width="16.109375" style="1" customWidth="1"/>
    <col min="3846" max="3846" width="13.44140625" style="1" customWidth="1"/>
    <col min="3847" max="3847" width="15.33203125" style="1" customWidth="1"/>
    <col min="3848" max="3848" width="14" style="1" customWidth="1"/>
    <col min="3849" max="3849" width="15.44140625" style="1" customWidth="1"/>
    <col min="3850" max="3850" width="15.109375" style="1" customWidth="1"/>
    <col min="3851" max="3851" width="15.44140625" style="1" customWidth="1"/>
    <col min="3852" max="3852" width="16.5546875" style="1" customWidth="1"/>
    <col min="3853" max="3853" width="16.33203125" style="1" customWidth="1"/>
    <col min="3854" max="3854" width="15" style="1" customWidth="1"/>
    <col min="3855" max="3855" width="14.88671875" style="1" customWidth="1"/>
    <col min="3856" max="3856" width="14.6640625" style="1" customWidth="1"/>
    <col min="3857" max="3857" width="14.5546875" style="1" customWidth="1"/>
    <col min="3858" max="3859" width="11.44140625" style="1"/>
    <col min="3860" max="3860" width="17.6640625" style="1" customWidth="1"/>
    <col min="3861" max="4096" width="11.44140625" style="1"/>
    <col min="4097" max="4097" width="17.6640625" style="1" customWidth="1"/>
    <col min="4098" max="4098" width="14.88671875" style="1" customWidth="1"/>
    <col min="4099" max="4099" width="16.5546875" style="1" customWidth="1"/>
    <col min="4100" max="4100" width="15.44140625" style="1" customWidth="1"/>
    <col min="4101" max="4101" width="16.109375" style="1" customWidth="1"/>
    <col min="4102" max="4102" width="13.44140625" style="1" customWidth="1"/>
    <col min="4103" max="4103" width="15.33203125" style="1" customWidth="1"/>
    <col min="4104" max="4104" width="14" style="1" customWidth="1"/>
    <col min="4105" max="4105" width="15.44140625" style="1" customWidth="1"/>
    <col min="4106" max="4106" width="15.109375" style="1" customWidth="1"/>
    <col min="4107" max="4107" width="15.44140625" style="1" customWidth="1"/>
    <col min="4108" max="4108" width="16.5546875" style="1" customWidth="1"/>
    <col min="4109" max="4109" width="16.33203125" style="1" customWidth="1"/>
    <col min="4110" max="4110" width="15" style="1" customWidth="1"/>
    <col min="4111" max="4111" width="14.88671875" style="1" customWidth="1"/>
    <col min="4112" max="4112" width="14.6640625" style="1" customWidth="1"/>
    <col min="4113" max="4113" width="14.5546875" style="1" customWidth="1"/>
    <col min="4114" max="4115" width="11.44140625" style="1"/>
    <col min="4116" max="4116" width="17.6640625" style="1" customWidth="1"/>
    <col min="4117" max="4352" width="11.44140625" style="1"/>
    <col min="4353" max="4353" width="17.6640625" style="1" customWidth="1"/>
    <col min="4354" max="4354" width="14.88671875" style="1" customWidth="1"/>
    <col min="4355" max="4355" width="16.5546875" style="1" customWidth="1"/>
    <col min="4356" max="4356" width="15.44140625" style="1" customWidth="1"/>
    <col min="4357" max="4357" width="16.109375" style="1" customWidth="1"/>
    <col min="4358" max="4358" width="13.44140625" style="1" customWidth="1"/>
    <col min="4359" max="4359" width="15.33203125" style="1" customWidth="1"/>
    <col min="4360" max="4360" width="14" style="1" customWidth="1"/>
    <col min="4361" max="4361" width="15.44140625" style="1" customWidth="1"/>
    <col min="4362" max="4362" width="15.109375" style="1" customWidth="1"/>
    <col min="4363" max="4363" width="15.44140625" style="1" customWidth="1"/>
    <col min="4364" max="4364" width="16.5546875" style="1" customWidth="1"/>
    <col min="4365" max="4365" width="16.33203125" style="1" customWidth="1"/>
    <col min="4366" max="4366" width="15" style="1" customWidth="1"/>
    <col min="4367" max="4367" width="14.88671875" style="1" customWidth="1"/>
    <col min="4368" max="4368" width="14.6640625" style="1" customWidth="1"/>
    <col min="4369" max="4369" width="14.5546875" style="1" customWidth="1"/>
    <col min="4370" max="4371" width="11.44140625" style="1"/>
    <col min="4372" max="4372" width="17.6640625" style="1" customWidth="1"/>
    <col min="4373" max="4608" width="11.44140625" style="1"/>
    <col min="4609" max="4609" width="17.6640625" style="1" customWidth="1"/>
    <col min="4610" max="4610" width="14.88671875" style="1" customWidth="1"/>
    <col min="4611" max="4611" width="16.5546875" style="1" customWidth="1"/>
    <col min="4612" max="4612" width="15.44140625" style="1" customWidth="1"/>
    <col min="4613" max="4613" width="16.109375" style="1" customWidth="1"/>
    <col min="4614" max="4614" width="13.44140625" style="1" customWidth="1"/>
    <col min="4615" max="4615" width="15.33203125" style="1" customWidth="1"/>
    <col min="4616" max="4616" width="14" style="1" customWidth="1"/>
    <col min="4617" max="4617" width="15.44140625" style="1" customWidth="1"/>
    <col min="4618" max="4618" width="15.109375" style="1" customWidth="1"/>
    <col min="4619" max="4619" width="15.44140625" style="1" customWidth="1"/>
    <col min="4620" max="4620" width="16.5546875" style="1" customWidth="1"/>
    <col min="4621" max="4621" width="16.33203125" style="1" customWidth="1"/>
    <col min="4622" max="4622" width="15" style="1" customWidth="1"/>
    <col min="4623" max="4623" width="14.88671875" style="1" customWidth="1"/>
    <col min="4624" max="4624" width="14.6640625" style="1" customWidth="1"/>
    <col min="4625" max="4625" width="14.5546875" style="1" customWidth="1"/>
    <col min="4626" max="4627" width="11.44140625" style="1"/>
    <col min="4628" max="4628" width="17.6640625" style="1" customWidth="1"/>
    <col min="4629" max="4864" width="11.44140625" style="1"/>
    <col min="4865" max="4865" width="17.6640625" style="1" customWidth="1"/>
    <col min="4866" max="4866" width="14.88671875" style="1" customWidth="1"/>
    <col min="4867" max="4867" width="16.5546875" style="1" customWidth="1"/>
    <col min="4868" max="4868" width="15.44140625" style="1" customWidth="1"/>
    <col min="4869" max="4869" width="16.109375" style="1" customWidth="1"/>
    <col min="4870" max="4870" width="13.44140625" style="1" customWidth="1"/>
    <col min="4871" max="4871" width="15.33203125" style="1" customWidth="1"/>
    <col min="4872" max="4872" width="14" style="1" customWidth="1"/>
    <col min="4873" max="4873" width="15.44140625" style="1" customWidth="1"/>
    <col min="4874" max="4874" width="15.109375" style="1" customWidth="1"/>
    <col min="4875" max="4875" width="15.44140625" style="1" customWidth="1"/>
    <col min="4876" max="4876" width="16.5546875" style="1" customWidth="1"/>
    <col min="4877" max="4877" width="16.33203125" style="1" customWidth="1"/>
    <col min="4878" max="4878" width="15" style="1" customWidth="1"/>
    <col min="4879" max="4879" width="14.88671875" style="1" customWidth="1"/>
    <col min="4880" max="4880" width="14.6640625" style="1" customWidth="1"/>
    <col min="4881" max="4881" width="14.5546875" style="1" customWidth="1"/>
    <col min="4882" max="4883" width="11.44140625" style="1"/>
    <col min="4884" max="4884" width="17.6640625" style="1" customWidth="1"/>
    <col min="4885" max="5120" width="11.44140625" style="1"/>
    <col min="5121" max="5121" width="17.6640625" style="1" customWidth="1"/>
    <col min="5122" max="5122" width="14.88671875" style="1" customWidth="1"/>
    <col min="5123" max="5123" width="16.5546875" style="1" customWidth="1"/>
    <col min="5124" max="5124" width="15.44140625" style="1" customWidth="1"/>
    <col min="5125" max="5125" width="16.109375" style="1" customWidth="1"/>
    <col min="5126" max="5126" width="13.44140625" style="1" customWidth="1"/>
    <col min="5127" max="5127" width="15.33203125" style="1" customWidth="1"/>
    <col min="5128" max="5128" width="14" style="1" customWidth="1"/>
    <col min="5129" max="5129" width="15.44140625" style="1" customWidth="1"/>
    <col min="5130" max="5130" width="15.109375" style="1" customWidth="1"/>
    <col min="5131" max="5131" width="15.44140625" style="1" customWidth="1"/>
    <col min="5132" max="5132" width="16.5546875" style="1" customWidth="1"/>
    <col min="5133" max="5133" width="16.33203125" style="1" customWidth="1"/>
    <col min="5134" max="5134" width="15" style="1" customWidth="1"/>
    <col min="5135" max="5135" width="14.88671875" style="1" customWidth="1"/>
    <col min="5136" max="5136" width="14.6640625" style="1" customWidth="1"/>
    <col min="5137" max="5137" width="14.5546875" style="1" customWidth="1"/>
    <col min="5138" max="5139" width="11.44140625" style="1"/>
    <col min="5140" max="5140" width="17.6640625" style="1" customWidth="1"/>
    <col min="5141" max="5376" width="11.44140625" style="1"/>
    <col min="5377" max="5377" width="17.6640625" style="1" customWidth="1"/>
    <col min="5378" max="5378" width="14.88671875" style="1" customWidth="1"/>
    <col min="5379" max="5379" width="16.5546875" style="1" customWidth="1"/>
    <col min="5380" max="5380" width="15.44140625" style="1" customWidth="1"/>
    <col min="5381" max="5381" width="16.109375" style="1" customWidth="1"/>
    <col min="5382" max="5382" width="13.44140625" style="1" customWidth="1"/>
    <col min="5383" max="5383" width="15.33203125" style="1" customWidth="1"/>
    <col min="5384" max="5384" width="14" style="1" customWidth="1"/>
    <col min="5385" max="5385" width="15.44140625" style="1" customWidth="1"/>
    <col min="5386" max="5386" width="15.109375" style="1" customWidth="1"/>
    <col min="5387" max="5387" width="15.44140625" style="1" customWidth="1"/>
    <col min="5388" max="5388" width="16.5546875" style="1" customWidth="1"/>
    <col min="5389" max="5389" width="16.33203125" style="1" customWidth="1"/>
    <col min="5390" max="5390" width="15" style="1" customWidth="1"/>
    <col min="5391" max="5391" width="14.88671875" style="1" customWidth="1"/>
    <col min="5392" max="5392" width="14.6640625" style="1" customWidth="1"/>
    <col min="5393" max="5393" width="14.5546875" style="1" customWidth="1"/>
    <col min="5394" max="5395" width="11.44140625" style="1"/>
    <col min="5396" max="5396" width="17.6640625" style="1" customWidth="1"/>
    <col min="5397" max="5632" width="11.44140625" style="1"/>
    <col min="5633" max="5633" width="17.6640625" style="1" customWidth="1"/>
    <col min="5634" max="5634" width="14.88671875" style="1" customWidth="1"/>
    <col min="5635" max="5635" width="16.5546875" style="1" customWidth="1"/>
    <col min="5636" max="5636" width="15.44140625" style="1" customWidth="1"/>
    <col min="5637" max="5637" width="16.109375" style="1" customWidth="1"/>
    <col min="5638" max="5638" width="13.44140625" style="1" customWidth="1"/>
    <col min="5639" max="5639" width="15.33203125" style="1" customWidth="1"/>
    <col min="5640" max="5640" width="14" style="1" customWidth="1"/>
    <col min="5641" max="5641" width="15.44140625" style="1" customWidth="1"/>
    <col min="5642" max="5642" width="15.109375" style="1" customWidth="1"/>
    <col min="5643" max="5643" width="15.44140625" style="1" customWidth="1"/>
    <col min="5644" max="5644" width="16.5546875" style="1" customWidth="1"/>
    <col min="5645" max="5645" width="16.33203125" style="1" customWidth="1"/>
    <col min="5646" max="5646" width="15" style="1" customWidth="1"/>
    <col min="5647" max="5647" width="14.88671875" style="1" customWidth="1"/>
    <col min="5648" max="5648" width="14.6640625" style="1" customWidth="1"/>
    <col min="5649" max="5649" width="14.5546875" style="1" customWidth="1"/>
    <col min="5650" max="5651" width="11.44140625" style="1"/>
    <col min="5652" max="5652" width="17.6640625" style="1" customWidth="1"/>
    <col min="5653" max="5888" width="11.44140625" style="1"/>
    <col min="5889" max="5889" width="17.6640625" style="1" customWidth="1"/>
    <col min="5890" max="5890" width="14.88671875" style="1" customWidth="1"/>
    <col min="5891" max="5891" width="16.5546875" style="1" customWidth="1"/>
    <col min="5892" max="5892" width="15.44140625" style="1" customWidth="1"/>
    <col min="5893" max="5893" width="16.109375" style="1" customWidth="1"/>
    <col min="5894" max="5894" width="13.44140625" style="1" customWidth="1"/>
    <col min="5895" max="5895" width="15.33203125" style="1" customWidth="1"/>
    <col min="5896" max="5896" width="14" style="1" customWidth="1"/>
    <col min="5897" max="5897" width="15.44140625" style="1" customWidth="1"/>
    <col min="5898" max="5898" width="15.109375" style="1" customWidth="1"/>
    <col min="5899" max="5899" width="15.44140625" style="1" customWidth="1"/>
    <col min="5900" max="5900" width="16.5546875" style="1" customWidth="1"/>
    <col min="5901" max="5901" width="16.33203125" style="1" customWidth="1"/>
    <col min="5902" max="5902" width="15" style="1" customWidth="1"/>
    <col min="5903" max="5903" width="14.88671875" style="1" customWidth="1"/>
    <col min="5904" max="5904" width="14.6640625" style="1" customWidth="1"/>
    <col min="5905" max="5905" width="14.5546875" style="1" customWidth="1"/>
    <col min="5906" max="5907" width="11.44140625" style="1"/>
    <col min="5908" max="5908" width="17.6640625" style="1" customWidth="1"/>
    <col min="5909" max="6144" width="11.44140625" style="1"/>
    <col min="6145" max="6145" width="17.6640625" style="1" customWidth="1"/>
    <col min="6146" max="6146" width="14.88671875" style="1" customWidth="1"/>
    <col min="6147" max="6147" width="16.5546875" style="1" customWidth="1"/>
    <col min="6148" max="6148" width="15.44140625" style="1" customWidth="1"/>
    <col min="6149" max="6149" width="16.109375" style="1" customWidth="1"/>
    <col min="6150" max="6150" width="13.44140625" style="1" customWidth="1"/>
    <col min="6151" max="6151" width="15.33203125" style="1" customWidth="1"/>
    <col min="6152" max="6152" width="14" style="1" customWidth="1"/>
    <col min="6153" max="6153" width="15.44140625" style="1" customWidth="1"/>
    <col min="6154" max="6154" width="15.109375" style="1" customWidth="1"/>
    <col min="6155" max="6155" width="15.44140625" style="1" customWidth="1"/>
    <col min="6156" max="6156" width="16.5546875" style="1" customWidth="1"/>
    <col min="6157" max="6157" width="16.33203125" style="1" customWidth="1"/>
    <col min="6158" max="6158" width="15" style="1" customWidth="1"/>
    <col min="6159" max="6159" width="14.88671875" style="1" customWidth="1"/>
    <col min="6160" max="6160" width="14.6640625" style="1" customWidth="1"/>
    <col min="6161" max="6161" width="14.5546875" style="1" customWidth="1"/>
    <col min="6162" max="6163" width="11.44140625" style="1"/>
    <col min="6164" max="6164" width="17.6640625" style="1" customWidth="1"/>
    <col min="6165" max="6400" width="11.44140625" style="1"/>
    <col min="6401" max="6401" width="17.6640625" style="1" customWidth="1"/>
    <col min="6402" max="6402" width="14.88671875" style="1" customWidth="1"/>
    <col min="6403" max="6403" width="16.5546875" style="1" customWidth="1"/>
    <col min="6404" max="6404" width="15.44140625" style="1" customWidth="1"/>
    <col min="6405" max="6405" width="16.109375" style="1" customWidth="1"/>
    <col min="6406" max="6406" width="13.44140625" style="1" customWidth="1"/>
    <col min="6407" max="6407" width="15.33203125" style="1" customWidth="1"/>
    <col min="6408" max="6408" width="14" style="1" customWidth="1"/>
    <col min="6409" max="6409" width="15.44140625" style="1" customWidth="1"/>
    <col min="6410" max="6410" width="15.109375" style="1" customWidth="1"/>
    <col min="6411" max="6411" width="15.44140625" style="1" customWidth="1"/>
    <col min="6412" max="6412" width="16.5546875" style="1" customWidth="1"/>
    <col min="6413" max="6413" width="16.33203125" style="1" customWidth="1"/>
    <col min="6414" max="6414" width="15" style="1" customWidth="1"/>
    <col min="6415" max="6415" width="14.88671875" style="1" customWidth="1"/>
    <col min="6416" max="6416" width="14.6640625" style="1" customWidth="1"/>
    <col min="6417" max="6417" width="14.5546875" style="1" customWidth="1"/>
    <col min="6418" max="6419" width="11.44140625" style="1"/>
    <col min="6420" max="6420" width="17.6640625" style="1" customWidth="1"/>
    <col min="6421" max="6656" width="11.44140625" style="1"/>
    <col min="6657" max="6657" width="17.6640625" style="1" customWidth="1"/>
    <col min="6658" max="6658" width="14.88671875" style="1" customWidth="1"/>
    <col min="6659" max="6659" width="16.5546875" style="1" customWidth="1"/>
    <col min="6660" max="6660" width="15.44140625" style="1" customWidth="1"/>
    <col min="6661" max="6661" width="16.109375" style="1" customWidth="1"/>
    <col min="6662" max="6662" width="13.44140625" style="1" customWidth="1"/>
    <col min="6663" max="6663" width="15.33203125" style="1" customWidth="1"/>
    <col min="6664" max="6664" width="14" style="1" customWidth="1"/>
    <col min="6665" max="6665" width="15.44140625" style="1" customWidth="1"/>
    <col min="6666" max="6666" width="15.109375" style="1" customWidth="1"/>
    <col min="6667" max="6667" width="15.44140625" style="1" customWidth="1"/>
    <col min="6668" max="6668" width="16.5546875" style="1" customWidth="1"/>
    <col min="6669" max="6669" width="16.33203125" style="1" customWidth="1"/>
    <col min="6670" max="6670" width="15" style="1" customWidth="1"/>
    <col min="6671" max="6671" width="14.88671875" style="1" customWidth="1"/>
    <col min="6672" max="6672" width="14.6640625" style="1" customWidth="1"/>
    <col min="6673" max="6673" width="14.5546875" style="1" customWidth="1"/>
    <col min="6674" max="6675" width="11.44140625" style="1"/>
    <col min="6676" max="6676" width="17.6640625" style="1" customWidth="1"/>
    <col min="6677" max="6912" width="11.44140625" style="1"/>
    <col min="6913" max="6913" width="17.6640625" style="1" customWidth="1"/>
    <col min="6914" max="6914" width="14.88671875" style="1" customWidth="1"/>
    <col min="6915" max="6915" width="16.5546875" style="1" customWidth="1"/>
    <col min="6916" max="6916" width="15.44140625" style="1" customWidth="1"/>
    <col min="6917" max="6917" width="16.109375" style="1" customWidth="1"/>
    <col min="6918" max="6918" width="13.44140625" style="1" customWidth="1"/>
    <col min="6919" max="6919" width="15.33203125" style="1" customWidth="1"/>
    <col min="6920" max="6920" width="14" style="1" customWidth="1"/>
    <col min="6921" max="6921" width="15.44140625" style="1" customWidth="1"/>
    <col min="6922" max="6922" width="15.109375" style="1" customWidth="1"/>
    <col min="6923" max="6923" width="15.44140625" style="1" customWidth="1"/>
    <col min="6924" max="6924" width="16.5546875" style="1" customWidth="1"/>
    <col min="6925" max="6925" width="16.33203125" style="1" customWidth="1"/>
    <col min="6926" max="6926" width="15" style="1" customWidth="1"/>
    <col min="6927" max="6927" width="14.88671875" style="1" customWidth="1"/>
    <col min="6928" max="6928" width="14.6640625" style="1" customWidth="1"/>
    <col min="6929" max="6929" width="14.5546875" style="1" customWidth="1"/>
    <col min="6930" max="6931" width="11.44140625" style="1"/>
    <col min="6932" max="6932" width="17.6640625" style="1" customWidth="1"/>
    <col min="6933" max="7168" width="11.44140625" style="1"/>
    <col min="7169" max="7169" width="17.6640625" style="1" customWidth="1"/>
    <col min="7170" max="7170" width="14.88671875" style="1" customWidth="1"/>
    <col min="7171" max="7171" width="16.5546875" style="1" customWidth="1"/>
    <col min="7172" max="7172" width="15.44140625" style="1" customWidth="1"/>
    <col min="7173" max="7173" width="16.109375" style="1" customWidth="1"/>
    <col min="7174" max="7174" width="13.44140625" style="1" customWidth="1"/>
    <col min="7175" max="7175" width="15.33203125" style="1" customWidth="1"/>
    <col min="7176" max="7176" width="14" style="1" customWidth="1"/>
    <col min="7177" max="7177" width="15.44140625" style="1" customWidth="1"/>
    <col min="7178" max="7178" width="15.109375" style="1" customWidth="1"/>
    <col min="7179" max="7179" width="15.44140625" style="1" customWidth="1"/>
    <col min="7180" max="7180" width="16.5546875" style="1" customWidth="1"/>
    <col min="7181" max="7181" width="16.33203125" style="1" customWidth="1"/>
    <col min="7182" max="7182" width="15" style="1" customWidth="1"/>
    <col min="7183" max="7183" width="14.88671875" style="1" customWidth="1"/>
    <col min="7184" max="7184" width="14.6640625" style="1" customWidth="1"/>
    <col min="7185" max="7185" width="14.5546875" style="1" customWidth="1"/>
    <col min="7186" max="7187" width="11.44140625" style="1"/>
    <col min="7188" max="7188" width="17.6640625" style="1" customWidth="1"/>
    <col min="7189" max="7424" width="11.44140625" style="1"/>
    <col min="7425" max="7425" width="17.6640625" style="1" customWidth="1"/>
    <col min="7426" max="7426" width="14.88671875" style="1" customWidth="1"/>
    <col min="7427" max="7427" width="16.5546875" style="1" customWidth="1"/>
    <col min="7428" max="7428" width="15.44140625" style="1" customWidth="1"/>
    <col min="7429" max="7429" width="16.109375" style="1" customWidth="1"/>
    <col min="7430" max="7430" width="13.44140625" style="1" customWidth="1"/>
    <col min="7431" max="7431" width="15.33203125" style="1" customWidth="1"/>
    <col min="7432" max="7432" width="14" style="1" customWidth="1"/>
    <col min="7433" max="7433" width="15.44140625" style="1" customWidth="1"/>
    <col min="7434" max="7434" width="15.109375" style="1" customWidth="1"/>
    <col min="7435" max="7435" width="15.44140625" style="1" customWidth="1"/>
    <col min="7436" max="7436" width="16.5546875" style="1" customWidth="1"/>
    <col min="7437" max="7437" width="16.33203125" style="1" customWidth="1"/>
    <col min="7438" max="7438" width="15" style="1" customWidth="1"/>
    <col min="7439" max="7439" width="14.88671875" style="1" customWidth="1"/>
    <col min="7440" max="7440" width="14.6640625" style="1" customWidth="1"/>
    <col min="7441" max="7441" width="14.5546875" style="1" customWidth="1"/>
    <col min="7442" max="7443" width="11.44140625" style="1"/>
    <col min="7444" max="7444" width="17.6640625" style="1" customWidth="1"/>
    <col min="7445" max="7680" width="11.44140625" style="1"/>
    <col min="7681" max="7681" width="17.6640625" style="1" customWidth="1"/>
    <col min="7682" max="7682" width="14.88671875" style="1" customWidth="1"/>
    <col min="7683" max="7683" width="16.5546875" style="1" customWidth="1"/>
    <col min="7684" max="7684" width="15.44140625" style="1" customWidth="1"/>
    <col min="7685" max="7685" width="16.109375" style="1" customWidth="1"/>
    <col min="7686" max="7686" width="13.44140625" style="1" customWidth="1"/>
    <col min="7687" max="7687" width="15.33203125" style="1" customWidth="1"/>
    <col min="7688" max="7688" width="14" style="1" customWidth="1"/>
    <col min="7689" max="7689" width="15.44140625" style="1" customWidth="1"/>
    <col min="7690" max="7690" width="15.109375" style="1" customWidth="1"/>
    <col min="7691" max="7691" width="15.44140625" style="1" customWidth="1"/>
    <col min="7692" max="7692" width="16.5546875" style="1" customWidth="1"/>
    <col min="7693" max="7693" width="16.33203125" style="1" customWidth="1"/>
    <col min="7694" max="7694" width="15" style="1" customWidth="1"/>
    <col min="7695" max="7695" width="14.88671875" style="1" customWidth="1"/>
    <col min="7696" max="7696" width="14.6640625" style="1" customWidth="1"/>
    <col min="7697" max="7697" width="14.5546875" style="1" customWidth="1"/>
    <col min="7698" max="7699" width="11.44140625" style="1"/>
    <col min="7700" max="7700" width="17.6640625" style="1" customWidth="1"/>
    <col min="7701" max="7936" width="11.44140625" style="1"/>
    <col min="7937" max="7937" width="17.6640625" style="1" customWidth="1"/>
    <col min="7938" max="7938" width="14.88671875" style="1" customWidth="1"/>
    <col min="7939" max="7939" width="16.5546875" style="1" customWidth="1"/>
    <col min="7940" max="7940" width="15.44140625" style="1" customWidth="1"/>
    <col min="7941" max="7941" width="16.109375" style="1" customWidth="1"/>
    <col min="7942" max="7942" width="13.44140625" style="1" customWidth="1"/>
    <col min="7943" max="7943" width="15.33203125" style="1" customWidth="1"/>
    <col min="7944" max="7944" width="14" style="1" customWidth="1"/>
    <col min="7945" max="7945" width="15.44140625" style="1" customWidth="1"/>
    <col min="7946" max="7946" width="15.109375" style="1" customWidth="1"/>
    <col min="7947" max="7947" width="15.44140625" style="1" customWidth="1"/>
    <col min="7948" max="7948" width="16.5546875" style="1" customWidth="1"/>
    <col min="7949" max="7949" width="16.33203125" style="1" customWidth="1"/>
    <col min="7950" max="7950" width="15" style="1" customWidth="1"/>
    <col min="7951" max="7951" width="14.88671875" style="1" customWidth="1"/>
    <col min="7952" max="7952" width="14.6640625" style="1" customWidth="1"/>
    <col min="7953" max="7953" width="14.5546875" style="1" customWidth="1"/>
    <col min="7954" max="7955" width="11.44140625" style="1"/>
    <col min="7956" max="7956" width="17.6640625" style="1" customWidth="1"/>
    <col min="7957" max="8192" width="11.44140625" style="1"/>
    <col min="8193" max="8193" width="17.6640625" style="1" customWidth="1"/>
    <col min="8194" max="8194" width="14.88671875" style="1" customWidth="1"/>
    <col min="8195" max="8195" width="16.5546875" style="1" customWidth="1"/>
    <col min="8196" max="8196" width="15.44140625" style="1" customWidth="1"/>
    <col min="8197" max="8197" width="16.109375" style="1" customWidth="1"/>
    <col min="8198" max="8198" width="13.44140625" style="1" customWidth="1"/>
    <col min="8199" max="8199" width="15.33203125" style="1" customWidth="1"/>
    <col min="8200" max="8200" width="14" style="1" customWidth="1"/>
    <col min="8201" max="8201" width="15.44140625" style="1" customWidth="1"/>
    <col min="8202" max="8202" width="15.109375" style="1" customWidth="1"/>
    <col min="8203" max="8203" width="15.44140625" style="1" customWidth="1"/>
    <col min="8204" max="8204" width="16.5546875" style="1" customWidth="1"/>
    <col min="8205" max="8205" width="16.33203125" style="1" customWidth="1"/>
    <col min="8206" max="8206" width="15" style="1" customWidth="1"/>
    <col min="8207" max="8207" width="14.88671875" style="1" customWidth="1"/>
    <col min="8208" max="8208" width="14.6640625" style="1" customWidth="1"/>
    <col min="8209" max="8209" width="14.5546875" style="1" customWidth="1"/>
    <col min="8210" max="8211" width="11.44140625" style="1"/>
    <col min="8212" max="8212" width="17.6640625" style="1" customWidth="1"/>
    <col min="8213" max="8448" width="11.44140625" style="1"/>
    <col min="8449" max="8449" width="17.6640625" style="1" customWidth="1"/>
    <col min="8450" max="8450" width="14.88671875" style="1" customWidth="1"/>
    <col min="8451" max="8451" width="16.5546875" style="1" customWidth="1"/>
    <col min="8452" max="8452" width="15.44140625" style="1" customWidth="1"/>
    <col min="8453" max="8453" width="16.109375" style="1" customWidth="1"/>
    <col min="8454" max="8454" width="13.44140625" style="1" customWidth="1"/>
    <col min="8455" max="8455" width="15.33203125" style="1" customWidth="1"/>
    <col min="8456" max="8456" width="14" style="1" customWidth="1"/>
    <col min="8457" max="8457" width="15.44140625" style="1" customWidth="1"/>
    <col min="8458" max="8458" width="15.109375" style="1" customWidth="1"/>
    <col min="8459" max="8459" width="15.44140625" style="1" customWidth="1"/>
    <col min="8460" max="8460" width="16.5546875" style="1" customWidth="1"/>
    <col min="8461" max="8461" width="16.33203125" style="1" customWidth="1"/>
    <col min="8462" max="8462" width="15" style="1" customWidth="1"/>
    <col min="8463" max="8463" width="14.88671875" style="1" customWidth="1"/>
    <col min="8464" max="8464" width="14.6640625" style="1" customWidth="1"/>
    <col min="8465" max="8465" width="14.5546875" style="1" customWidth="1"/>
    <col min="8466" max="8467" width="11.44140625" style="1"/>
    <col min="8468" max="8468" width="17.6640625" style="1" customWidth="1"/>
    <col min="8469" max="8704" width="11.44140625" style="1"/>
    <col min="8705" max="8705" width="17.6640625" style="1" customWidth="1"/>
    <col min="8706" max="8706" width="14.88671875" style="1" customWidth="1"/>
    <col min="8707" max="8707" width="16.5546875" style="1" customWidth="1"/>
    <col min="8708" max="8708" width="15.44140625" style="1" customWidth="1"/>
    <col min="8709" max="8709" width="16.109375" style="1" customWidth="1"/>
    <col min="8710" max="8710" width="13.44140625" style="1" customWidth="1"/>
    <col min="8711" max="8711" width="15.33203125" style="1" customWidth="1"/>
    <col min="8712" max="8712" width="14" style="1" customWidth="1"/>
    <col min="8713" max="8713" width="15.44140625" style="1" customWidth="1"/>
    <col min="8714" max="8714" width="15.109375" style="1" customWidth="1"/>
    <col min="8715" max="8715" width="15.44140625" style="1" customWidth="1"/>
    <col min="8716" max="8716" width="16.5546875" style="1" customWidth="1"/>
    <col min="8717" max="8717" width="16.33203125" style="1" customWidth="1"/>
    <col min="8718" max="8718" width="15" style="1" customWidth="1"/>
    <col min="8719" max="8719" width="14.88671875" style="1" customWidth="1"/>
    <col min="8720" max="8720" width="14.6640625" style="1" customWidth="1"/>
    <col min="8721" max="8721" width="14.5546875" style="1" customWidth="1"/>
    <col min="8722" max="8723" width="11.44140625" style="1"/>
    <col min="8724" max="8724" width="17.6640625" style="1" customWidth="1"/>
    <col min="8725" max="8960" width="11.44140625" style="1"/>
    <col min="8961" max="8961" width="17.6640625" style="1" customWidth="1"/>
    <col min="8962" max="8962" width="14.88671875" style="1" customWidth="1"/>
    <col min="8963" max="8963" width="16.5546875" style="1" customWidth="1"/>
    <col min="8964" max="8964" width="15.44140625" style="1" customWidth="1"/>
    <col min="8965" max="8965" width="16.109375" style="1" customWidth="1"/>
    <col min="8966" max="8966" width="13.44140625" style="1" customWidth="1"/>
    <col min="8967" max="8967" width="15.33203125" style="1" customWidth="1"/>
    <col min="8968" max="8968" width="14" style="1" customWidth="1"/>
    <col min="8969" max="8969" width="15.44140625" style="1" customWidth="1"/>
    <col min="8970" max="8970" width="15.109375" style="1" customWidth="1"/>
    <col min="8971" max="8971" width="15.44140625" style="1" customWidth="1"/>
    <col min="8972" max="8972" width="16.5546875" style="1" customWidth="1"/>
    <col min="8973" max="8973" width="16.33203125" style="1" customWidth="1"/>
    <col min="8974" max="8974" width="15" style="1" customWidth="1"/>
    <col min="8975" max="8975" width="14.88671875" style="1" customWidth="1"/>
    <col min="8976" max="8976" width="14.6640625" style="1" customWidth="1"/>
    <col min="8977" max="8977" width="14.5546875" style="1" customWidth="1"/>
    <col min="8978" max="8979" width="11.44140625" style="1"/>
    <col min="8980" max="8980" width="17.6640625" style="1" customWidth="1"/>
    <col min="8981" max="9216" width="11.44140625" style="1"/>
    <col min="9217" max="9217" width="17.6640625" style="1" customWidth="1"/>
    <col min="9218" max="9218" width="14.88671875" style="1" customWidth="1"/>
    <col min="9219" max="9219" width="16.5546875" style="1" customWidth="1"/>
    <col min="9220" max="9220" width="15.44140625" style="1" customWidth="1"/>
    <col min="9221" max="9221" width="16.109375" style="1" customWidth="1"/>
    <col min="9222" max="9222" width="13.44140625" style="1" customWidth="1"/>
    <col min="9223" max="9223" width="15.33203125" style="1" customWidth="1"/>
    <col min="9224" max="9224" width="14" style="1" customWidth="1"/>
    <col min="9225" max="9225" width="15.44140625" style="1" customWidth="1"/>
    <col min="9226" max="9226" width="15.109375" style="1" customWidth="1"/>
    <col min="9227" max="9227" width="15.44140625" style="1" customWidth="1"/>
    <col min="9228" max="9228" width="16.5546875" style="1" customWidth="1"/>
    <col min="9229" max="9229" width="16.33203125" style="1" customWidth="1"/>
    <col min="9230" max="9230" width="15" style="1" customWidth="1"/>
    <col min="9231" max="9231" width="14.88671875" style="1" customWidth="1"/>
    <col min="9232" max="9232" width="14.6640625" style="1" customWidth="1"/>
    <col min="9233" max="9233" width="14.5546875" style="1" customWidth="1"/>
    <col min="9234" max="9235" width="11.44140625" style="1"/>
    <col min="9236" max="9236" width="17.6640625" style="1" customWidth="1"/>
    <col min="9237" max="9472" width="11.44140625" style="1"/>
    <col min="9473" max="9473" width="17.6640625" style="1" customWidth="1"/>
    <col min="9474" max="9474" width="14.88671875" style="1" customWidth="1"/>
    <col min="9475" max="9475" width="16.5546875" style="1" customWidth="1"/>
    <col min="9476" max="9476" width="15.44140625" style="1" customWidth="1"/>
    <col min="9477" max="9477" width="16.109375" style="1" customWidth="1"/>
    <col min="9478" max="9478" width="13.44140625" style="1" customWidth="1"/>
    <col min="9479" max="9479" width="15.33203125" style="1" customWidth="1"/>
    <col min="9480" max="9480" width="14" style="1" customWidth="1"/>
    <col min="9481" max="9481" width="15.44140625" style="1" customWidth="1"/>
    <col min="9482" max="9482" width="15.109375" style="1" customWidth="1"/>
    <col min="9483" max="9483" width="15.44140625" style="1" customWidth="1"/>
    <col min="9484" max="9484" width="16.5546875" style="1" customWidth="1"/>
    <col min="9485" max="9485" width="16.33203125" style="1" customWidth="1"/>
    <col min="9486" max="9486" width="15" style="1" customWidth="1"/>
    <col min="9487" max="9487" width="14.88671875" style="1" customWidth="1"/>
    <col min="9488" max="9488" width="14.6640625" style="1" customWidth="1"/>
    <col min="9489" max="9489" width="14.5546875" style="1" customWidth="1"/>
    <col min="9490" max="9491" width="11.44140625" style="1"/>
    <col min="9492" max="9492" width="17.6640625" style="1" customWidth="1"/>
    <col min="9493" max="9728" width="11.44140625" style="1"/>
    <col min="9729" max="9729" width="17.6640625" style="1" customWidth="1"/>
    <col min="9730" max="9730" width="14.88671875" style="1" customWidth="1"/>
    <col min="9731" max="9731" width="16.5546875" style="1" customWidth="1"/>
    <col min="9732" max="9732" width="15.44140625" style="1" customWidth="1"/>
    <col min="9733" max="9733" width="16.109375" style="1" customWidth="1"/>
    <col min="9734" max="9734" width="13.44140625" style="1" customWidth="1"/>
    <col min="9735" max="9735" width="15.33203125" style="1" customWidth="1"/>
    <col min="9736" max="9736" width="14" style="1" customWidth="1"/>
    <col min="9737" max="9737" width="15.44140625" style="1" customWidth="1"/>
    <col min="9738" max="9738" width="15.109375" style="1" customWidth="1"/>
    <col min="9739" max="9739" width="15.44140625" style="1" customWidth="1"/>
    <col min="9740" max="9740" width="16.5546875" style="1" customWidth="1"/>
    <col min="9741" max="9741" width="16.33203125" style="1" customWidth="1"/>
    <col min="9742" max="9742" width="15" style="1" customWidth="1"/>
    <col min="9743" max="9743" width="14.88671875" style="1" customWidth="1"/>
    <col min="9744" max="9744" width="14.6640625" style="1" customWidth="1"/>
    <col min="9745" max="9745" width="14.5546875" style="1" customWidth="1"/>
    <col min="9746" max="9747" width="11.44140625" style="1"/>
    <col min="9748" max="9748" width="17.6640625" style="1" customWidth="1"/>
    <col min="9749" max="9984" width="11.44140625" style="1"/>
    <col min="9985" max="9985" width="17.6640625" style="1" customWidth="1"/>
    <col min="9986" max="9986" width="14.88671875" style="1" customWidth="1"/>
    <col min="9987" max="9987" width="16.5546875" style="1" customWidth="1"/>
    <col min="9988" max="9988" width="15.44140625" style="1" customWidth="1"/>
    <col min="9989" max="9989" width="16.109375" style="1" customWidth="1"/>
    <col min="9990" max="9990" width="13.44140625" style="1" customWidth="1"/>
    <col min="9991" max="9991" width="15.33203125" style="1" customWidth="1"/>
    <col min="9992" max="9992" width="14" style="1" customWidth="1"/>
    <col min="9993" max="9993" width="15.44140625" style="1" customWidth="1"/>
    <col min="9994" max="9994" width="15.109375" style="1" customWidth="1"/>
    <col min="9995" max="9995" width="15.44140625" style="1" customWidth="1"/>
    <col min="9996" max="9996" width="16.5546875" style="1" customWidth="1"/>
    <col min="9997" max="9997" width="16.33203125" style="1" customWidth="1"/>
    <col min="9998" max="9998" width="15" style="1" customWidth="1"/>
    <col min="9999" max="9999" width="14.88671875" style="1" customWidth="1"/>
    <col min="10000" max="10000" width="14.6640625" style="1" customWidth="1"/>
    <col min="10001" max="10001" width="14.5546875" style="1" customWidth="1"/>
    <col min="10002" max="10003" width="11.44140625" style="1"/>
    <col min="10004" max="10004" width="17.6640625" style="1" customWidth="1"/>
    <col min="10005" max="10240" width="11.44140625" style="1"/>
    <col min="10241" max="10241" width="17.6640625" style="1" customWidth="1"/>
    <col min="10242" max="10242" width="14.88671875" style="1" customWidth="1"/>
    <col min="10243" max="10243" width="16.5546875" style="1" customWidth="1"/>
    <col min="10244" max="10244" width="15.44140625" style="1" customWidth="1"/>
    <col min="10245" max="10245" width="16.109375" style="1" customWidth="1"/>
    <col min="10246" max="10246" width="13.44140625" style="1" customWidth="1"/>
    <col min="10247" max="10247" width="15.33203125" style="1" customWidth="1"/>
    <col min="10248" max="10248" width="14" style="1" customWidth="1"/>
    <col min="10249" max="10249" width="15.44140625" style="1" customWidth="1"/>
    <col min="10250" max="10250" width="15.109375" style="1" customWidth="1"/>
    <col min="10251" max="10251" width="15.44140625" style="1" customWidth="1"/>
    <col min="10252" max="10252" width="16.5546875" style="1" customWidth="1"/>
    <col min="10253" max="10253" width="16.33203125" style="1" customWidth="1"/>
    <col min="10254" max="10254" width="15" style="1" customWidth="1"/>
    <col min="10255" max="10255" width="14.88671875" style="1" customWidth="1"/>
    <col min="10256" max="10256" width="14.6640625" style="1" customWidth="1"/>
    <col min="10257" max="10257" width="14.5546875" style="1" customWidth="1"/>
    <col min="10258" max="10259" width="11.44140625" style="1"/>
    <col min="10260" max="10260" width="17.6640625" style="1" customWidth="1"/>
    <col min="10261" max="10496" width="11.44140625" style="1"/>
    <col min="10497" max="10497" width="17.6640625" style="1" customWidth="1"/>
    <col min="10498" max="10498" width="14.88671875" style="1" customWidth="1"/>
    <col min="10499" max="10499" width="16.5546875" style="1" customWidth="1"/>
    <col min="10500" max="10500" width="15.44140625" style="1" customWidth="1"/>
    <col min="10501" max="10501" width="16.109375" style="1" customWidth="1"/>
    <col min="10502" max="10502" width="13.44140625" style="1" customWidth="1"/>
    <col min="10503" max="10503" width="15.33203125" style="1" customWidth="1"/>
    <col min="10504" max="10504" width="14" style="1" customWidth="1"/>
    <col min="10505" max="10505" width="15.44140625" style="1" customWidth="1"/>
    <col min="10506" max="10506" width="15.109375" style="1" customWidth="1"/>
    <col min="10507" max="10507" width="15.44140625" style="1" customWidth="1"/>
    <col min="10508" max="10508" width="16.5546875" style="1" customWidth="1"/>
    <col min="10509" max="10509" width="16.33203125" style="1" customWidth="1"/>
    <col min="10510" max="10510" width="15" style="1" customWidth="1"/>
    <col min="10511" max="10511" width="14.88671875" style="1" customWidth="1"/>
    <col min="10512" max="10512" width="14.6640625" style="1" customWidth="1"/>
    <col min="10513" max="10513" width="14.5546875" style="1" customWidth="1"/>
    <col min="10514" max="10515" width="11.44140625" style="1"/>
    <col min="10516" max="10516" width="17.6640625" style="1" customWidth="1"/>
    <col min="10517" max="10752" width="11.44140625" style="1"/>
    <col min="10753" max="10753" width="17.6640625" style="1" customWidth="1"/>
    <col min="10754" max="10754" width="14.88671875" style="1" customWidth="1"/>
    <col min="10755" max="10755" width="16.5546875" style="1" customWidth="1"/>
    <col min="10756" max="10756" width="15.44140625" style="1" customWidth="1"/>
    <col min="10757" max="10757" width="16.109375" style="1" customWidth="1"/>
    <col min="10758" max="10758" width="13.44140625" style="1" customWidth="1"/>
    <col min="10759" max="10759" width="15.33203125" style="1" customWidth="1"/>
    <col min="10760" max="10760" width="14" style="1" customWidth="1"/>
    <col min="10761" max="10761" width="15.44140625" style="1" customWidth="1"/>
    <col min="10762" max="10762" width="15.109375" style="1" customWidth="1"/>
    <col min="10763" max="10763" width="15.44140625" style="1" customWidth="1"/>
    <col min="10764" max="10764" width="16.5546875" style="1" customWidth="1"/>
    <col min="10765" max="10765" width="16.33203125" style="1" customWidth="1"/>
    <col min="10766" max="10766" width="15" style="1" customWidth="1"/>
    <col min="10767" max="10767" width="14.88671875" style="1" customWidth="1"/>
    <col min="10768" max="10768" width="14.6640625" style="1" customWidth="1"/>
    <col min="10769" max="10769" width="14.5546875" style="1" customWidth="1"/>
    <col min="10770" max="10771" width="11.44140625" style="1"/>
    <col min="10772" max="10772" width="17.6640625" style="1" customWidth="1"/>
    <col min="10773" max="11008" width="11.44140625" style="1"/>
    <col min="11009" max="11009" width="17.6640625" style="1" customWidth="1"/>
    <col min="11010" max="11010" width="14.88671875" style="1" customWidth="1"/>
    <col min="11011" max="11011" width="16.5546875" style="1" customWidth="1"/>
    <col min="11012" max="11012" width="15.44140625" style="1" customWidth="1"/>
    <col min="11013" max="11013" width="16.109375" style="1" customWidth="1"/>
    <col min="11014" max="11014" width="13.44140625" style="1" customWidth="1"/>
    <col min="11015" max="11015" width="15.33203125" style="1" customWidth="1"/>
    <col min="11016" max="11016" width="14" style="1" customWidth="1"/>
    <col min="11017" max="11017" width="15.44140625" style="1" customWidth="1"/>
    <col min="11018" max="11018" width="15.109375" style="1" customWidth="1"/>
    <col min="11019" max="11019" width="15.44140625" style="1" customWidth="1"/>
    <col min="11020" max="11020" width="16.5546875" style="1" customWidth="1"/>
    <col min="11021" max="11021" width="16.33203125" style="1" customWidth="1"/>
    <col min="11022" max="11022" width="15" style="1" customWidth="1"/>
    <col min="11023" max="11023" width="14.88671875" style="1" customWidth="1"/>
    <col min="11024" max="11024" width="14.6640625" style="1" customWidth="1"/>
    <col min="11025" max="11025" width="14.5546875" style="1" customWidth="1"/>
    <col min="11026" max="11027" width="11.44140625" style="1"/>
    <col min="11028" max="11028" width="17.6640625" style="1" customWidth="1"/>
    <col min="11029" max="11264" width="11.44140625" style="1"/>
    <col min="11265" max="11265" width="17.6640625" style="1" customWidth="1"/>
    <col min="11266" max="11266" width="14.88671875" style="1" customWidth="1"/>
    <col min="11267" max="11267" width="16.5546875" style="1" customWidth="1"/>
    <col min="11268" max="11268" width="15.44140625" style="1" customWidth="1"/>
    <col min="11269" max="11269" width="16.109375" style="1" customWidth="1"/>
    <col min="11270" max="11270" width="13.44140625" style="1" customWidth="1"/>
    <col min="11271" max="11271" width="15.33203125" style="1" customWidth="1"/>
    <col min="11272" max="11272" width="14" style="1" customWidth="1"/>
    <col min="11273" max="11273" width="15.44140625" style="1" customWidth="1"/>
    <col min="11274" max="11274" width="15.109375" style="1" customWidth="1"/>
    <col min="11275" max="11275" width="15.44140625" style="1" customWidth="1"/>
    <col min="11276" max="11276" width="16.5546875" style="1" customWidth="1"/>
    <col min="11277" max="11277" width="16.33203125" style="1" customWidth="1"/>
    <col min="11278" max="11278" width="15" style="1" customWidth="1"/>
    <col min="11279" max="11279" width="14.88671875" style="1" customWidth="1"/>
    <col min="11280" max="11280" width="14.6640625" style="1" customWidth="1"/>
    <col min="11281" max="11281" width="14.5546875" style="1" customWidth="1"/>
    <col min="11282" max="11283" width="11.44140625" style="1"/>
    <col min="11284" max="11284" width="17.6640625" style="1" customWidth="1"/>
    <col min="11285" max="11520" width="11.44140625" style="1"/>
    <col min="11521" max="11521" width="17.6640625" style="1" customWidth="1"/>
    <col min="11522" max="11522" width="14.88671875" style="1" customWidth="1"/>
    <col min="11523" max="11523" width="16.5546875" style="1" customWidth="1"/>
    <col min="11524" max="11524" width="15.44140625" style="1" customWidth="1"/>
    <col min="11525" max="11525" width="16.109375" style="1" customWidth="1"/>
    <col min="11526" max="11526" width="13.44140625" style="1" customWidth="1"/>
    <col min="11527" max="11527" width="15.33203125" style="1" customWidth="1"/>
    <col min="11528" max="11528" width="14" style="1" customWidth="1"/>
    <col min="11529" max="11529" width="15.44140625" style="1" customWidth="1"/>
    <col min="11530" max="11530" width="15.109375" style="1" customWidth="1"/>
    <col min="11531" max="11531" width="15.44140625" style="1" customWidth="1"/>
    <col min="11532" max="11532" width="16.5546875" style="1" customWidth="1"/>
    <col min="11533" max="11533" width="16.33203125" style="1" customWidth="1"/>
    <col min="11534" max="11534" width="15" style="1" customWidth="1"/>
    <col min="11535" max="11535" width="14.88671875" style="1" customWidth="1"/>
    <col min="11536" max="11536" width="14.6640625" style="1" customWidth="1"/>
    <col min="11537" max="11537" width="14.5546875" style="1" customWidth="1"/>
    <col min="11538" max="11539" width="11.44140625" style="1"/>
    <col min="11540" max="11540" width="17.6640625" style="1" customWidth="1"/>
    <col min="11541" max="11776" width="11.44140625" style="1"/>
    <col min="11777" max="11777" width="17.6640625" style="1" customWidth="1"/>
    <col min="11778" max="11778" width="14.88671875" style="1" customWidth="1"/>
    <col min="11779" max="11779" width="16.5546875" style="1" customWidth="1"/>
    <col min="11780" max="11780" width="15.44140625" style="1" customWidth="1"/>
    <col min="11781" max="11781" width="16.109375" style="1" customWidth="1"/>
    <col min="11782" max="11782" width="13.44140625" style="1" customWidth="1"/>
    <col min="11783" max="11783" width="15.33203125" style="1" customWidth="1"/>
    <col min="11784" max="11784" width="14" style="1" customWidth="1"/>
    <col min="11785" max="11785" width="15.44140625" style="1" customWidth="1"/>
    <col min="11786" max="11786" width="15.109375" style="1" customWidth="1"/>
    <col min="11787" max="11787" width="15.44140625" style="1" customWidth="1"/>
    <col min="11788" max="11788" width="16.5546875" style="1" customWidth="1"/>
    <col min="11789" max="11789" width="16.33203125" style="1" customWidth="1"/>
    <col min="11790" max="11790" width="15" style="1" customWidth="1"/>
    <col min="11791" max="11791" width="14.88671875" style="1" customWidth="1"/>
    <col min="11792" max="11792" width="14.6640625" style="1" customWidth="1"/>
    <col min="11793" max="11793" width="14.5546875" style="1" customWidth="1"/>
    <col min="11794" max="11795" width="11.44140625" style="1"/>
    <col min="11796" max="11796" width="17.6640625" style="1" customWidth="1"/>
    <col min="11797" max="12032" width="11.44140625" style="1"/>
    <col min="12033" max="12033" width="17.6640625" style="1" customWidth="1"/>
    <col min="12034" max="12034" width="14.88671875" style="1" customWidth="1"/>
    <col min="12035" max="12035" width="16.5546875" style="1" customWidth="1"/>
    <col min="12036" max="12036" width="15.44140625" style="1" customWidth="1"/>
    <col min="12037" max="12037" width="16.109375" style="1" customWidth="1"/>
    <col min="12038" max="12038" width="13.44140625" style="1" customWidth="1"/>
    <col min="12039" max="12039" width="15.33203125" style="1" customWidth="1"/>
    <col min="12040" max="12040" width="14" style="1" customWidth="1"/>
    <col min="12041" max="12041" width="15.44140625" style="1" customWidth="1"/>
    <col min="12042" max="12042" width="15.109375" style="1" customWidth="1"/>
    <col min="12043" max="12043" width="15.44140625" style="1" customWidth="1"/>
    <col min="12044" max="12044" width="16.5546875" style="1" customWidth="1"/>
    <col min="12045" max="12045" width="16.33203125" style="1" customWidth="1"/>
    <col min="12046" max="12046" width="15" style="1" customWidth="1"/>
    <col min="12047" max="12047" width="14.88671875" style="1" customWidth="1"/>
    <col min="12048" max="12048" width="14.6640625" style="1" customWidth="1"/>
    <col min="12049" max="12049" width="14.5546875" style="1" customWidth="1"/>
    <col min="12050" max="12051" width="11.44140625" style="1"/>
    <col min="12052" max="12052" width="17.6640625" style="1" customWidth="1"/>
    <col min="12053" max="12288" width="11.44140625" style="1"/>
    <col min="12289" max="12289" width="17.6640625" style="1" customWidth="1"/>
    <col min="12290" max="12290" width="14.88671875" style="1" customWidth="1"/>
    <col min="12291" max="12291" width="16.5546875" style="1" customWidth="1"/>
    <col min="12292" max="12292" width="15.44140625" style="1" customWidth="1"/>
    <col min="12293" max="12293" width="16.109375" style="1" customWidth="1"/>
    <col min="12294" max="12294" width="13.44140625" style="1" customWidth="1"/>
    <col min="12295" max="12295" width="15.33203125" style="1" customWidth="1"/>
    <col min="12296" max="12296" width="14" style="1" customWidth="1"/>
    <col min="12297" max="12297" width="15.44140625" style="1" customWidth="1"/>
    <col min="12298" max="12298" width="15.109375" style="1" customWidth="1"/>
    <col min="12299" max="12299" width="15.44140625" style="1" customWidth="1"/>
    <col min="12300" max="12300" width="16.5546875" style="1" customWidth="1"/>
    <col min="12301" max="12301" width="16.33203125" style="1" customWidth="1"/>
    <col min="12302" max="12302" width="15" style="1" customWidth="1"/>
    <col min="12303" max="12303" width="14.88671875" style="1" customWidth="1"/>
    <col min="12304" max="12304" width="14.6640625" style="1" customWidth="1"/>
    <col min="12305" max="12305" width="14.5546875" style="1" customWidth="1"/>
    <col min="12306" max="12307" width="11.44140625" style="1"/>
    <col min="12308" max="12308" width="17.6640625" style="1" customWidth="1"/>
    <col min="12309" max="12544" width="11.44140625" style="1"/>
    <col min="12545" max="12545" width="17.6640625" style="1" customWidth="1"/>
    <col min="12546" max="12546" width="14.88671875" style="1" customWidth="1"/>
    <col min="12547" max="12547" width="16.5546875" style="1" customWidth="1"/>
    <col min="12548" max="12548" width="15.44140625" style="1" customWidth="1"/>
    <col min="12549" max="12549" width="16.109375" style="1" customWidth="1"/>
    <col min="12550" max="12550" width="13.44140625" style="1" customWidth="1"/>
    <col min="12551" max="12551" width="15.33203125" style="1" customWidth="1"/>
    <col min="12552" max="12552" width="14" style="1" customWidth="1"/>
    <col min="12553" max="12553" width="15.44140625" style="1" customWidth="1"/>
    <col min="12554" max="12554" width="15.109375" style="1" customWidth="1"/>
    <col min="12555" max="12555" width="15.44140625" style="1" customWidth="1"/>
    <col min="12556" max="12556" width="16.5546875" style="1" customWidth="1"/>
    <col min="12557" max="12557" width="16.33203125" style="1" customWidth="1"/>
    <col min="12558" max="12558" width="15" style="1" customWidth="1"/>
    <col min="12559" max="12559" width="14.88671875" style="1" customWidth="1"/>
    <col min="12560" max="12560" width="14.6640625" style="1" customWidth="1"/>
    <col min="12561" max="12561" width="14.5546875" style="1" customWidth="1"/>
    <col min="12562" max="12563" width="11.44140625" style="1"/>
    <col min="12564" max="12564" width="17.6640625" style="1" customWidth="1"/>
    <col min="12565" max="12800" width="11.44140625" style="1"/>
    <col min="12801" max="12801" width="17.6640625" style="1" customWidth="1"/>
    <col min="12802" max="12802" width="14.88671875" style="1" customWidth="1"/>
    <col min="12803" max="12803" width="16.5546875" style="1" customWidth="1"/>
    <col min="12804" max="12804" width="15.44140625" style="1" customWidth="1"/>
    <col min="12805" max="12805" width="16.109375" style="1" customWidth="1"/>
    <col min="12806" max="12806" width="13.44140625" style="1" customWidth="1"/>
    <col min="12807" max="12807" width="15.33203125" style="1" customWidth="1"/>
    <col min="12808" max="12808" width="14" style="1" customWidth="1"/>
    <col min="12809" max="12809" width="15.44140625" style="1" customWidth="1"/>
    <col min="12810" max="12810" width="15.109375" style="1" customWidth="1"/>
    <col min="12811" max="12811" width="15.44140625" style="1" customWidth="1"/>
    <col min="12812" max="12812" width="16.5546875" style="1" customWidth="1"/>
    <col min="12813" max="12813" width="16.33203125" style="1" customWidth="1"/>
    <col min="12814" max="12814" width="15" style="1" customWidth="1"/>
    <col min="12815" max="12815" width="14.88671875" style="1" customWidth="1"/>
    <col min="12816" max="12816" width="14.6640625" style="1" customWidth="1"/>
    <col min="12817" max="12817" width="14.5546875" style="1" customWidth="1"/>
    <col min="12818" max="12819" width="11.44140625" style="1"/>
    <col min="12820" max="12820" width="17.6640625" style="1" customWidth="1"/>
    <col min="12821" max="13056" width="11.44140625" style="1"/>
    <col min="13057" max="13057" width="17.6640625" style="1" customWidth="1"/>
    <col min="13058" max="13058" width="14.88671875" style="1" customWidth="1"/>
    <col min="13059" max="13059" width="16.5546875" style="1" customWidth="1"/>
    <col min="13060" max="13060" width="15.44140625" style="1" customWidth="1"/>
    <col min="13061" max="13061" width="16.109375" style="1" customWidth="1"/>
    <col min="13062" max="13062" width="13.44140625" style="1" customWidth="1"/>
    <col min="13063" max="13063" width="15.33203125" style="1" customWidth="1"/>
    <col min="13064" max="13064" width="14" style="1" customWidth="1"/>
    <col min="13065" max="13065" width="15.44140625" style="1" customWidth="1"/>
    <col min="13066" max="13066" width="15.109375" style="1" customWidth="1"/>
    <col min="13067" max="13067" width="15.44140625" style="1" customWidth="1"/>
    <col min="13068" max="13068" width="16.5546875" style="1" customWidth="1"/>
    <col min="13069" max="13069" width="16.33203125" style="1" customWidth="1"/>
    <col min="13070" max="13070" width="15" style="1" customWidth="1"/>
    <col min="13071" max="13071" width="14.88671875" style="1" customWidth="1"/>
    <col min="13072" max="13072" width="14.6640625" style="1" customWidth="1"/>
    <col min="13073" max="13073" width="14.5546875" style="1" customWidth="1"/>
    <col min="13074" max="13075" width="11.44140625" style="1"/>
    <col min="13076" max="13076" width="17.6640625" style="1" customWidth="1"/>
    <col min="13077" max="13312" width="11.44140625" style="1"/>
    <col min="13313" max="13313" width="17.6640625" style="1" customWidth="1"/>
    <col min="13314" max="13314" width="14.88671875" style="1" customWidth="1"/>
    <col min="13315" max="13315" width="16.5546875" style="1" customWidth="1"/>
    <col min="13316" max="13316" width="15.44140625" style="1" customWidth="1"/>
    <col min="13317" max="13317" width="16.109375" style="1" customWidth="1"/>
    <col min="13318" max="13318" width="13.44140625" style="1" customWidth="1"/>
    <col min="13319" max="13319" width="15.33203125" style="1" customWidth="1"/>
    <col min="13320" max="13320" width="14" style="1" customWidth="1"/>
    <col min="13321" max="13321" width="15.44140625" style="1" customWidth="1"/>
    <col min="13322" max="13322" width="15.109375" style="1" customWidth="1"/>
    <col min="13323" max="13323" width="15.44140625" style="1" customWidth="1"/>
    <col min="13324" max="13324" width="16.5546875" style="1" customWidth="1"/>
    <col min="13325" max="13325" width="16.33203125" style="1" customWidth="1"/>
    <col min="13326" max="13326" width="15" style="1" customWidth="1"/>
    <col min="13327" max="13327" width="14.88671875" style="1" customWidth="1"/>
    <col min="13328" max="13328" width="14.6640625" style="1" customWidth="1"/>
    <col min="13329" max="13329" width="14.5546875" style="1" customWidth="1"/>
    <col min="13330" max="13331" width="11.44140625" style="1"/>
    <col min="13332" max="13332" width="17.6640625" style="1" customWidth="1"/>
    <col min="13333" max="13568" width="11.44140625" style="1"/>
    <col min="13569" max="13569" width="17.6640625" style="1" customWidth="1"/>
    <col min="13570" max="13570" width="14.88671875" style="1" customWidth="1"/>
    <col min="13571" max="13571" width="16.5546875" style="1" customWidth="1"/>
    <col min="13572" max="13572" width="15.44140625" style="1" customWidth="1"/>
    <col min="13573" max="13573" width="16.109375" style="1" customWidth="1"/>
    <col min="13574" max="13574" width="13.44140625" style="1" customWidth="1"/>
    <col min="13575" max="13575" width="15.33203125" style="1" customWidth="1"/>
    <col min="13576" max="13576" width="14" style="1" customWidth="1"/>
    <col min="13577" max="13577" width="15.44140625" style="1" customWidth="1"/>
    <col min="13578" max="13578" width="15.109375" style="1" customWidth="1"/>
    <col min="13579" max="13579" width="15.44140625" style="1" customWidth="1"/>
    <col min="13580" max="13580" width="16.5546875" style="1" customWidth="1"/>
    <col min="13581" max="13581" width="16.33203125" style="1" customWidth="1"/>
    <col min="13582" max="13582" width="15" style="1" customWidth="1"/>
    <col min="13583" max="13583" width="14.88671875" style="1" customWidth="1"/>
    <col min="13584" max="13584" width="14.6640625" style="1" customWidth="1"/>
    <col min="13585" max="13585" width="14.5546875" style="1" customWidth="1"/>
    <col min="13586" max="13587" width="11.44140625" style="1"/>
    <col min="13588" max="13588" width="17.6640625" style="1" customWidth="1"/>
    <col min="13589" max="13824" width="11.44140625" style="1"/>
    <col min="13825" max="13825" width="17.6640625" style="1" customWidth="1"/>
    <col min="13826" max="13826" width="14.88671875" style="1" customWidth="1"/>
    <col min="13827" max="13827" width="16.5546875" style="1" customWidth="1"/>
    <col min="13828" max="13828" width="15.44140625" style="1" customWidth="1"/>
    <col min="13829" max="13829" width="16.109375" style="1" customWidth="1"/>
    <col min="13830" max="13830" width="13.44140625" style="1" customWidth="1"/>
    <col min="13831" max="13831" width="15.33203125" style="1" customWidth="1"/>
    <col min="13832" max="13832" width="14" style="1" customWidth="1"/>
    <col min="13833" max="13833" width="15.44140625" style="1" customWidth="1"/>
    <col min="13834" max="13834" width="15.109375" style="1" customWidth="1"/>
    <col min="13835" max="13835" width="15.44140625" style="1" customWidth="1"/>
    <col min="13836" max="13836" width="16.5546875" style="1" customWidth="1"/>
    <col min="13837" max="13837" width="16.33203125" style="1" customWidth="1"/>
    <col min="13838" max="13838" width="15" style="1" customWidth="1"/>
    <col min="13839" max="13839" width="14.88671875" style="1" customWidth="1"/>
    <col min="13840" max="13840" width="14.6640625" style="1" customWidth="1"/>
    <col min="13841" max="13841" width="14.5546875" style="1" customWidth="1"/>
    <col min="13842" max="13843" width="11.44140625" style="1"/>
    <col min="13844" max="13844" width="17.6640625" style="1" customWidth="1"/>
    <col min="13845" max="14080" width="11.44140625" style="1"/>
    <col min="14081" max="14081" width="17.6640625" style="1" customWidth="1"/>
    <col min="14082" max="14082" width="14.88671875" style="1" customWidth="1"/>
    <col min="14083" max="14083" width="16.5546875" style="1" customWidth="1"/>
    <col min="14084" max="14084" width="15.44140625" style="1" customWidth="1"/>
    <col min="14085" max="14085" width="16.109375" style="1" customWidth="1"/>
    <col min="14086" max="14086" width="13.44140625" style="1" customWidth="1"/>
    <col min="14087" max="14087" width="15.33203125" style="1" customWidth="1"/>
    <col min="14088" max="14088" width="14" style="1" customWidth="1"/>
    <col min="14089" max="14089" width="15.44140625" style="1" customWidth="1"/>
    <col min="14090" max="14090" width="15.109375" style="1" customWidth="1"/>
    <col min="14091" max="14091" width="15.44140625" style="1" customWidth="1"/>
    <col min="14092" max="14092" width="16.5546875" style="1" customWidth="1"/>
    <col min="14093" max="14093" width="16.33203125" style="1" customWidth="1"/>
    <col min="14094" max="14094" width="15" style="1" customWidth="1"/>
    <col min="14095" max="14095" width="14.88671875" style="1" customWidth="1"/>
    <col min="14096" max="14096" width="14.6640625" style="1" customWidth="1"/>
    <col min="14097" max="14097" width="14.5546875" style="1" customWidth="1"/>
    <col min="14098" max="14099" width="11.44140625" style="1"/>
    <col min="14100" max="14100" width="17.6640625" style="1" customWidth="1"/>
    <col min="14101" max="14336" width="11.44140625" style="1"/>
    <col min="14337" max="14337" width="17.6640625" style="1" customWidth="1"/>
    <col min="14338" max="14338" width="14.88671875" style="1" customWidth="1"/>
    <col min="14339" max="14339" width="16.5546875" style="1" customWidth="1"/>
    <col min="14340" max="14340" width="15.44140625" style="1" customWidth="1"/>
    <col min="14341" max="14341" width="16.109375" style="1" customWidth="1"/>
    <col min="14342" max="14342" width="13.44140625" style="1" customWidth="1"/>
    <col min="14343" max="14343" width="15.33203125" style="1" customWidth="1"/>
    <col min="14344" max="14344" width="14" style="1" customWidth="1"/>
    <col min="14345" max="14345" width="15.44140625" style="1" customWidth="1"/>
    <col min="14346" max="14346" width="15.109375" style="1" customWidth="1"/>
    <col min="14347" max="14347" width="15.44140625" style="1" customWidth="1"/>
    <col min="14348" max="14348" width="16.5546875" style="1" customWidth="1"/>
    <col min="14349" max="14349" width="16.33203125" style="1" customWidth="1"/>
    <col min="14350" max="14350" width="15" style="1" customWidth="1"/>
    <col min="14351" max="14351" width="14.88671875" style="1" customWidth="1"/>
    <col min="14352" max="14352" width="14.6640625" style="1" customWidth="1"/>
    <col min="14353" max="14353" width="14.5546875" style="1" customWidth="1"/>
    <col min="14354" max="14355" width="11.44140625" style="1"/>
    <col min="14356" max="14356" width="17.6640625" style="1" customWidth="1"/>
    <col min="14357" max="14592" width="11.44140625" style="1"/>
    <col min="14593" max="14593" width="17.6640625" style="1" customWidth="1"/>
    <col min="14594" max="14594" width="14.88671875" style="1" customWidth="1"/>
    <col min="14595" max="14595" width="16.5546875" style="1" customWidth="1"/>
    <col min="14596" max="14596" width="15.44140625" style="1" customWidth="1"/>
    <col min="14597" max="14597" width="16.109375" style="1" customWidth="1"/>
    <col min="14598" max="14598" width="13.44140625" style="1" customWidth="1"/>
    <col min="14599" max="14599" width="15.33203125" style="1" customWidth="1"/>
    <col min="14600" max="14600" width="14" style="1" customWidth="1"/>
    <col min="14601" max="14601" width="15.44140625" style="1" customWidth="1"/>
    <col min="14602" max="14602" width="15.109375" style="1" customWidth="1"/>
    <col min="14603" max="14603" width="15.44140625" style="1" customWidth="1"/>
    <col min="14604" max="14604" width="16.5546875" style="1" customWidth="1"/>
    <col min="14605" max="14605" width="16.33203125" style="1" customWidth="1"/>
    <col min="14606" max="14606" width="15" style="1" customWidth="1"/>
    <col min="14607" max="14607" width="14.88671875" style="1" customWidth="1"/>
    <col min="14608" max="14608" width="14.6640625" style="1" customWidth="1"/>
    <col min="14609" max="14609" width="14.5546875" style="1" customWidth="1"/>
    <col min="14610" max="14611" width="11.44140625" style="1"/>
    <col min="14612" max="14612" width="17.6640625" style="1" customWidth="1"/>
    <col min="14613" max="14848" width="11.44140625" style="1"/>
    <col min="14849" max="14849" width="17.6640625" style="1" customWidth="1"/>
    <col min="14850" max="14850" width="14.88671875" style="1" customWidth="1"/>
    <col min="14851" max="14851" width="16.5546875" style="1" customWidth="1"/>
    <col min="14852" max="14852" width="15.44140625" style="1" customWidth="1"/>
    <col min="14853" max="14853" width="16.109375" style="1" customWidth="1"/>
    <col min="14854" max="14854" width="13.44140625" style="1" customWidth="1"/>
    <col min="14855" max="14855" width="15.33203125" style="1" customWidth="1"/>
    <col min="14856" max="14856" width="14" style="1" customWidth="1"/>
    <col min="14857" max="14857" width="15.44140625" style="1" customWidth="1"/>
    <col min="14858" max="14858" width="15.109375" style="1" customWidth="1"/>
    <col min="14859" max="14859" width="15.44140625" style="1" customWidth="1"/>
    <col min="14860" max="14860" width="16.5546875" style="1" customWidth="1"/>
    <col min="14861" max="14861" width="16.33203125" style="1" customWidth="1"/>
    <col min="14862" max="14862" width="15" style="1" customWidth="1"/>
    <col min="14863" max="14863" width="14.88671875" style="1" customWidth="1"/>
    <col min="14864" max="14864" width="14.6640625" style="1" customWidth="1"/>
    <col min="14865" max="14865" width="14.5546875" style="1" customWidth="1"/>
    <col min="14866" max="14867" width="11.44140625" style="1"/>
    <col min="14868" max="14868" width="17.6640625" style="1" customWidth="1"/>
    <col min="14869" max="15104" width="11.44140625" style="1"/>
    <col min="15105" max="15105" width="17.6640625" style="1" customWidth="1"/>
    <col min="15106" max="15106" width="14.88671875" style="1" customWidth="1"/>
    <col min="15107" max="15107" width="16.5546875" style="1" customWidth="1"/>
    <col min="15108" max="15108" width="15.44140625" style="1" customWidth="1"/>
    <col min="15109" max="15109" width="16.109375" style="1" customWidth="1"/>
    <col min="15110" max="15110" width="13.44140625" style="1" customWidth="1"/>
    <col min="15111" max="15111" width="15.33203125" style="1" customWidth="1"/>
    <col min="15112" max="15112" width="14" style="1" customWidth="1"/>
    <col min="15113" max="15113" width="15.44140625" style="1" customWidth="1"/>
    <col min="15114" max="15114" width="15.109375" style="1" customWidth="1"/>
    <col min="15115" max="15115" width="15.44140625" style="1" customWidth="1"/>
    <col min="15116" max="15116" width="16.5546875" style="1" customWidth="1"/>
    <col min="15117" max="15117" width="16.33203125" style="1" customWidth="1"/>
    <col min="15118" max="15118" width="15" style="1" customWidth="1"/>
    <col min="15119" max="15119" width="14.88671875" style="1" customWidth="1"/>
    <col min="15120" max="15120" width="14.6640625" style="1" customWidth="1"/>
    <col min="15121" max="15121" width="14.5546875" style="1" customWidth="1"/>
    <col min="15122" max="15123" width="11.44140625" style="1"/>
    <col min="15124" max="15124" width="17.6640625" style="1" customWidth="1"/>
    <col min="15125" max="15360" width="11.44140625" style="1"/>
    <col min="15361" max="15361" width="17.6640625" style="1" customWidth="1"/>
    <col min="15362" max="15362" width="14.88671875" style="1" customWidth="1"/>
    <col min="15363" max="15363" width="16.5546875" style="1" customWidth="1"/>
    <col min="15364" max="15364" width="15.44140625" style="1" customWidth="1"/>
    <col min="15365" max="15365" width="16.109375" style="1" customWidth="1"/>
    <col min="15366" max="15366" width="13.44140625" style="1" customWidth="1"/>
    <col min="15367" max="15367" width="15.33203125" style="1" customWidth="1"/>
    <col min="15368" max="15368" width="14" style="1" customWidth="1"/>
    <col min="15369" max="15369" width="15.44140625" style="1" customWidth="1"/>
    <col min="15370" max="15370" width="15.109375" style="1" customWidth="1"/>
    <col min="15371" max="15371" width="15.44140625" style="1" customWidth="1"/>
    <col min="15372" max="15372" width="16.5546875" style="1" customWidth="1"/>
    <col min="15373" max="15373" width="16.33203125" style="1" customWidth="1"/>
    <col min="15374" max="15374" width="15" style="1" customWidth="1"/>
    <col min="15375" max="15375" width="14.88671875" style="1" customWidth="1"/>
    <col min="15376" max="15376" width="14.6640625" style="1" customWidth="1"/>
    <col min="15377" max="15377" width="14.5546875" style="1" customWidth="1"/>
    <col min="15378" max="15379" width="11.44140625" style="1"/>
    <col min="15380" max="15380" width="17.6640625" style="1" customWidth="1"/>
    <col min="15381" max="15616" width="11.44140625" style="1"/>
    <col min="15617" max="15617" width="17.6640625" style="1" customWidth="1"/>
    <col min="15618" max="15618" width="14.88671875" style="1" customWidth="1"/>
    <col min="15619" max="15619" width="16.5546875" style="1" customWidth="1"/>
    <col min="15620" max="15620" width="15.44140625" style="1" customWidth="1"/>
    <col min="15621" max="15621" width="16.109375" style="1" customWidth="1"/>
    <col min="15622" max="15622" width="13.44140625" style="1" customWidth="1"/>
    <col min="15623" max="15623" width="15.33203125" style="1" customWidth="1"/>
    <col min="15624" max="15624" width="14" style="1" customWidth="1"/>
    <col min="15625" max="15625" width="15.44140625" style="1" customWidth="1"/>
    <col min="15626" max="15626" width="15.109375" style="1" customWidth="1"/>
    <col min="15627" max="15627" width="15.44140625" style="1" customWidth="1"/>
    <col min="15628" max="15628" width="16.5546875" style="1" customWidth="1"/>
    <col min="15629" max="15629" width="16.33203125" style="1" customWidth="1"/>
    <col min="15630" max="15630" width="15" style="1" customWidth="1"/>
    <col min="15631" max="15631" width="14.88671875" style="1" customWidth="1"/>
    <col min="15632" max="15632" width="14.6640625" style="1" customWidth="1"/>
    <col min="15633" max="15633" width="14.5546875" style="1" customWidth="1"/>
    <col min="15634" max="15635" width="11.44140625" style="1"/>
    <col min="15636" max="15636" width="17.6640625" style="1" customWidth="1"/>
    <col min="15637" max="15872" width="11.44140625" style="1"/>
    <col min="15873" max="15873" width="17.6640625" style="1" customWidth="1"/>
    <col min="15874" max="15874" width="14.88671875" style="1" customWidth="1"/>
    <col min="15875" max="15875" width="16.5546875" style="1" customWidth="1"/>
    <col min="15876" max="15876" width="15.44140625" style="1" customWidth="1"/>
    <col min="15877" max="15877" width="16.109375" style="1" customWidth="1"/>
    <col min="15878" max="15878" width="13.44140625" style="1" customWidth="1"/>
    <col min="15879" max="15879" width="15.33203125" style="1" customWidth="1"/>
    <col min="15880" max="15880" width="14" style="1" customWidth="1"/>
    <col min="15881" max="15881" width="15.44140625" style="1" customWidth="1"/>
    <col min="15882" max="15882" width="15.109375" style="1" customWidth="1"/>
    <col min="15883" max="15883" width="15.44140625" style="1" customWidth="1"/>
    <col min="15884" max="15884" width="16.5546875" style="1" customWidth="1"/>
    <col min="15885" max="15885" width="16.33203125" style="1" customWidth="1"/>
    <col min="15886" max="15886" width="15" style="1" customWidth="1"/>
    <col min="15887" max="15887" width="14.88671875" style="1" customWidth="1"/>
    <col min="15888" max="15888" width="14.6640625" style="1" customWidth="1"/>
    <col min="15889" max="15889" width="14.5546875" style="1" customWidth="1"/>
    <col min="15890" max="15891" width="11.44140625" style="1"/>
    <col min="15892" max="15892" width="17.6640625" style="1" customWidth="1"/>
    <col min="15893" max="16128" width="11.44140625" style="1"/>
    <col min="16129" max="16129" width="17.6640625" style="1" customWidth="1"/>
    <col min="16130" max="16130" width="14.88671875" style="1" customWidth="1"/>
    <col min="16131" max="16131" width="16.5546875" style="1" customWidth="1"/>
    <col min="16132" max="16132" width="15.44140625" style="1" customWidth="1"/>
    <col min="16133" max="16133" width="16.109375" style="1" customWidth="1"/>
    <col min="16134" max="16134" width="13.44140625" style="1" customWidth="1"/>
    <col min="16135" max="16135" width="15.33203125" style="1" customWidth="1"/>
    <col min="16136" max="16136" width="14" style="1" customWidth="1"/>
    <col min="16137" max="16137" width="15.44140625" style="1" customWidth="1"/>
    <col min="16138" max="16138" width="15.109375" style="1" customWidth="1"/>
    <col min="16139" max="16139" width="15.44140625" style="1" customWidth="1"/>
    <col min="16140" max="16140" width="16.5546875" style="1" customWidth="1"/>
    <col min="16141" max="16141" width="16.33203125" style="1" customWidth="1"/>
    <col min="16142" max="16142" width="15" style="1" customWidth="1"/>
    <col min="16143" max="16143" width="14.88671875" style="1" customWidth="1"/>
    <col min="16144" max="16144" width="14.6640625" style="1" customWidth="1"/>
    <col min="16145" max="16145" width="14.5546875" style="1" customWidth="1"/>
    <col min="16146" max="16147" width="11.44140625" style="1"/>
    <col min="16148" max="16148" width="17.6640625" style="1" customWidth="1"/>
    <col min="16149" max="16384" width="11.44140625" style="1"/>
  </cols>
  <sheetData>
    <row r="1" spans="1:19" ht="25.8" x14ac:dyDescent="0.5">
      <c r="A1" s="779" t="s">
        <v>364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79"/>
    </row>
    <row r="2" spans="1:19" ht="18.600000000000001" x14ac:dyDescent="0.35">
      <c r="A2" s="780" t="s">
        <v>283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</row>
    <row r="3" spans="1:19" ht="16.2" x14ac:dyDescent="0.35">
      <c r="A3" s="572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</row>
    <row r="4" spans="1:19" ht="21" x14ac:dyDescent="0.4">
      <c r="A4" s="759" t="s">
        <v>111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</row>
    <row r="5" spans="1:19" ht="21.6" thickBot="1" x14ac:dyDescent="0.45">
      <c r="A5" s="626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</row>
    <row r="6" spans="1:19" ht="22.5" customHeight="1" x14ac:dyDescent="0.25">
      <c r="A6" s="775" t="s">
        <v>49</v>
      </c>
      <c r="B6" s="777" t="s">
        <v>50</v>
      </c>
      <c r="C6" s="781" t="s">
        <v>112</v>
      </c>
      <c r="D6" s="781"/>
      <c r="E6" s="781"/>
      <c r="F6" s="782" t="s">
        <v>113</v>
      </c>
      <c r="G6" s="781"/>
      <c r="H6" s="783"/>
      <c r="I6" s="784" t="s">
        <v>114</v>
      </c>
      <c r="J6" s="784"/>
      <c r="K6" s="784"/>
      <c r="L6" s="782" t="s">
        <v>115</v>
      </c>
      <c r="M6" s="781"/>
      <c r="N6" s="783"/>
      <c r="O6" s="785" t="s">
        <v>116</v>
      </c>
      <c r="P6" s="786"/>
      <c r="Q6" s="787"/>
    </row>
    <row r="7" spans="1:19" ht="32.25" customHeight="1" thickBot="1" x14ac:dyDescent="0.3">
      <c r="A7" s="776"/>
      <c r="B7" s="778"/>
      <c r="C7" s="180" t="s">
        <v>117</v>
      </c>
      <c r="D7" s="181" t="s">
        <v>118</v>
      </c>
      <c r="E7" s="182" t="s">
        <v>119</v>
      </c>
      <c r="F7" s="183" t="s">
        <v>117</v>
      </c>
      <c r="G7" s="181" t="s">
        <v>120</v>
      </c>
      <c r="H7" s="184" t="s">
        <v>121</v>
      </c>
      <c r="I7" s="180" t="s">
        <v>117</v>
      </c>
      <c r="J7" s="181" t="s">
        <v>118</v>
      </c>
      <c r="K7" s="182" t="s">
        <v>122</v>
      </c>
      <c r="L7" s="183" t="s">
        <v>117</v>
      </c>
      <c r="M7" s="181" t="s">
        <v>123</v>
      </c>
      <c r="N7" s="184" t="s">
        <v>122</v>
      </c>
      <c r="O7" s="185" t="s">
        <v>117</v>
      </c>
      <c r="P7" s="181" t="s">
        <v>124</v>
      </c>
      <c r="Q7" s="186" t="s">
        <v>125</v>
      </c>
    </row>
    <row r="8" spans="1:19" s="191" customFormat="1" ht="26.1" customHeight="1" x14ac:dyDescent="0.25">
      <c r="A8" s="767" t="s">
        <v>126</v>
      </c>
      <c r="B8" s="187" t="s">
        <v>127</v>
      </c>
      <c r="C8" s="188">
        <v>1.831</v>
      </c>
      <c r="D8" s="189"/>
      <c r="E8" s="190"/>
      <c r="F8" s="471"/>
      <c r="G8" s="472"/>
      <c r="H8" s="473"/>
      <c r="I8" s="471"/>
      <c r="J8" s="472"/>
      <c r="K8" s="473"/>
      <c r="L8" s="576"/>
      <c r="M8" s="577"/>
      <c r="N8" s="578"/>
      <c r="O8" s="579"/>
      <c r="P8" s="580"/>
      <c r="Q8" s="581"/>
    </row>
    <row r="9" spans="1:19" s="191" customFormat="1" ht="26.1" customHeight="1" x14ac:dyDescent="0.25">
      <c r="A9" s="767"/>
      <c r="B9" s="192" t="s">
        <v>128</v>
      </c>
      <c r="C9" s="193">
        <v>0.111</v>
      </c>
      <c r="D9" s="194"/>
      <c r="E9" s="195"/>
      <c r="F9" s="471"/>
      <c r="G9" s="474"/>
      <c r="H9" s="475"/>
      <c r="I9" s="471"/>
      <c r="J9" s="474"/>
      <c r="K9" s="475"/>
      <c r="L9" s="576"/>
      <c r="M9" s="582"/>
      <c r="N9" s="583"/>
      <c r="O9" s="584"/>
      <c r="P9" s="585"/>
      <c r="Q9" s="586"/>
    </row>
    <row r="10" spans="1:19" s="191" customFormat="1" ht="26.1" customHeight="1" x14ac:dyDescent="0.25">
      <c r="A10" s="768"/>
      <c r="B10" s="192" t="s">
        <v>106</v>
      </c>
      <c r="C10" s="193">
        <v>4.7E-2</v>
      </c>
      <c r="D10" s="194"/>
      <c r="E10" s="195"/>
      <c r="F10" s="471"/>
      <c r="G10" s="474"/>
      <c r="H10" s="475"/>
      <c r="I10" s="471"/>
      <c r="J10" s="474"/>
      <c r="K10" s="475"/>
      <c r="L10" s="576"/>
      <c r="M10" s="582"/>
      <c r="N10" s="583"/>
      <c r="O10" s="584"/>
      <c r="P10" s="585"/>
      <c r="Q10" s="586"/>
    </row>
    <row r="11" spans="1:19" s="191" customFormat="1" ht="26.1" customHeight="1" x14ac:dyDescent="0.25">
      <c r="A11" s="769" t="s">
        <v>129</v>
      </c>
      <c r="B11" s="192" t="s">
        <v>130</v>
      </c>
      <c r="C11" s="193">
        <v>0.69399999999999995</v>
      </c>
      <c r="D11" s="194"/>
      <c r="E11" s="195"/>
      <c r="F11" s="471"/>
      <c r="G11" s="474"/>
      <c r="H11" s="475"/>
      <c r="I11" s="471"/>
      <c r="J11" s="474"/>
      <c r="K11" s="475"/>
      <c r="L11" s="576"/>
      <c r="M11" s="582"/>
      <c r="N11" s="583"/>
      <c r="O11" s="584"/>
      <c r="P11" s="585"/>
      <c r="Q11" s="586"/>
    </row>
    <row r="12" spans="1:19" s="191" customFormat="1" ht="26.1" customHeight="1" x14ac:dyDescent="0.25">
      <c r="A12" s="767"/>
      <c r="B12" s="192" t="s">
        <v>131</v>
      </c>
      <c r="C12" s="193">
        <v>0.27400000000000002</v>
      </c>
      <c r="D12" s="194"/>
      <c r="E12" s="195"/>
      <c r="F12" s="471"/>
      <c r="G12" s="474"/>
      <c r="H12" s="475"/>
      <c r="I12" s="471"/>
      <c r="J12" s="474"/>
      <c r="K12" s="475"/>
      <c r="L12" s="576"/>
      <c r="M12" s="582"/>
      <c r="N12" s="583"/>
      <c r="O12" s="584"/>
      <c r="P12" s="585"/>
      <c r="Q12" s="586"/>
      <c r="S12" s="196"/>
    </row>
    <row r="13" spans="1:19" s="191" customFormat="1" ht="26.1" customHeight="1" x14ac:dyDescent="0.25">
      <c r="A13" s="770" t="s">
        <v>63</v>
      </c>
      <c r="B13" s="197" t="s">
        <v>132</v>
      </c>
      <c r="C13" s="193">
        <v>5.0999999999999997E-2</v>
      </c>
      <c r="D13" s="194"/>
      <c r="E13" s="195"/>
      <c r="F13" s="471"/>
      <c r="G13" s="474"/>
      <c r="H13" s="475"/>
      <c r="I13" s="471"/>
      <c r="J13" s="474"/>
      <c r="K13" s="475"/>
      <c r="L13" s="576"/>
      <c r="M13" s="582"/>
      <c r="N13" s="583"/>
      <c r="O13" s="584"/>
      <c r="P13" s="585"/>
      <c r="Q13" s="586"/>
      <c r="R13" s="196"/>
    </row>
    <row r="14" spans="1:19" s="191" customFormat="1" ht="26.1" customHeight="1" x14ac:dyDescent="0.25">
      <c r="A14" s="771"/>
      <c r="B14" s="197" t="s">
        <v>133</v>
      </c>
      <c r="C14" s="193">
        <v>2.5000000000000001E-2</v>
      </c>
      <c r="D14" s="194"/>
      <c r="E14" s="195"/>
      <c r="F14" s="471"/>
      <c r="G14" s="474"/>
      <c r="H14" s="475"/>
      <c r="I14" s="471"/>
      <c r="J14" s="474"/>
      <c r="K14" s="475"/>
      <c r="L14" s="576"/>
      <c r="M14" s="582"/>
      <c r="N14" s="583"/>
      <c r="O14" s="584"/>
      <c r="P14" s="585"/>
      <c r="Q14" s="586"/>
      <c r="R14" s="196"/>
    </row>
    <row r="15" spans="1:19" s="191" customFormat="1" ht="26.1" customHeight="1" x14ac:dyDescent="0.25">
      <c r="A15" s="771"/>
      <c r="B15" s="197" t="s">
        <v>134</v>
      </c>
      <c r="C15" s="193">
        <v>7.1999999999999995E-2</v>
      </c>
      <c r="D15" s="194"/>
      <c r="E15" s="195"/>
      <c r="F15" s="471"/>
      <c r="G15" s="474"/>
      <c r="H15" s="475"/>
      <c r="I15" s="471"/>
      <c r="J15" s="474"/>
      <c r="K15" s="475"/>
      <c r="L15" s="576"/>
      <c r="M15" s="582"/>
      <c r="N15" s="583"/>
      <c r="O15" s="584"/>
      <c r="P15" s="585"/>
      <c r="Q15" s="586"/>
      <c r="R15" s="196"/>
    </row>
    <row r="16" spans="1:19" s="191" customFormat="1" ht="26.1" customHeight="1" x14ac:dyDescent="0.25">
      <c r="A16" s="772"/>
      <c r="B16" s="197" t="s">
        <v>135</v>
      </c>
      <c r="C16" s="193">
        <v>8.6412120999999995E-2</v>
      </c>
      <c r="D16" s="198">
        <v>5.4479999999999995</v>
      </c>
      <c r="E16" s="199">
        <v>2.2549999999999999</v>
      </c>
      <c r="F16" s="471"/>
      <c r="G16" s="471"/>
      <c r="H16" s="201"/>
      <c r="I16" s="471"/>
      <c r="J16" s="200"/>
      <c r="K16" s="201"/>
      <c r="L16" s="576"/>
      <c r="M16" s="587"/>
      <c r="N16" s="588"/>
      <c r="O16" s="584"/>
      <c r="P16" s="589"/>
      <c r="Q16" s="590"/>
      <c r="R16" s="196"/>
    </row>
    <row r="17" spans="1:19" s="191" customFormat="1" ht="26.1" customHeight="1" x14ac:dyDescent="0.25">
      <c r="A17" s="570" t="s">
        <v>136</v>
      </c>
      <c r="B17" s="192" t="s">
        <v>137</v>
      </c>
      <c r="C17" s="193">
        <v>0</v>
      </c>
      <c r="D17" s="198">
        <v>4.3999999999999997E-2</v>
      </c>
      <c r="E17" s="195"/>
      <c r="F17" s="471"/>
      <c r="G17" s="200"/>
      <c r="H17" s="202"/>
      <c r="I17" s="471"/>
      <c r="J17" s="200"/>
      <c r="K17" s="202"/>
      <c r="L17" s="576"/>
      <c r="M17" s="587"/>
      <c r="N17" s="583"/>
      <c r="O17" s="584"/>
      <c r="P17" s="589"/>
      <c r="Q17" s="591"/>
    </row>
    <row r="18" spans="1:19" s="191" customFormat="1" ht="26.1" customHeight="1" thickBot="1" x14ac:dyDescent="0.3">
      <c r="A18" s="569" t="s">
        <v>69</v>
      </c>
      <c r="B18" s="203" t="s">
        <v>138</v>
      </c>
      <c r="C18" s="193">
        <v>0</v>
      </c>
      <c r="D18" s="204"/>
      <c r="E18" s="205"/>
      <c r="F18" s="471"/>
      <c r="G18" s="206"/>
      <c r="H18" s="207"/>
      <c r="I18" s="471"/>
      <c r="J18" s="206"/>
      <c r="K18" s="207"/>
      <c r="L18" s="576"/>
      <c r="M18" s="592"/>
      <c r="N18" s="593"/>
      <c r="O18" s="584"/>
      <c r="P18" s="594"/>
      <c r="Q18" s="595"/>
    </row>
    <row r="19" spans="1:19" s="191" customFormat="1" ht="21.9" customHeight="1" thickBot="1" x14ac:dyDescent="0.3">
      <c r="A19" s="742" t="s">
        <v>139</v>
      </c>
      <c r="B19" s="774"/>
      <c r="C19" s="358">
        <v>3.1914121209999999</v>
      </c>
      <c r="D19" s="359">
        <v>5.4919999999999991</v>
      </c>
      <c r="E19" s="360">
        <v>2.2549999999999999</v>
      </c>
      <c r="F19" s="476"/>
      <c r="G19" s="477"/>
      <c r="H19" s="478"/>
      <c r="I19" s="477"/>
      <c r="J19" s="477"/>
      <c r="K19" s="477"/>
      <c r="L19" s="208"/>
      <c r="M19" s="596"/>
      <c r="N19" s="597"/>
      <c r="O19" s="598"/>
      <c r="P19" s="599"/>
      <c r="Q19" s="600"/>
      <c r="S19" s="211"/>
    </row>
    <row r="20" spans="1:19" s="191" customFormat="1" x14ac:dyDescent="0.25">
      <c r="A20" s="212"/>
      <c r="B20" s="213"/>
      <c r="C20" s="213"/>
      <c r="D20" s="213"/>
      <c r="E20" s="213"/>
      <c r="L20" s="213"/>
      <c r="M20" s="214"/>
      <c r="N20" s="213"/>
      <c r="O20" s="213"/>
      <c r="P20" s="213"/>
      <c r="S20" s="215"/>
    </row>
    <row r="21" spans="1:19" s="191" customFormat="1" ht="21" x14ac:dyDescent="0.4">
      <c r="A21" s="759" t="s">
        <v>140</v>
      </c>
      <c r="B21" s="759"/>
      <c r="C21" s="759"/>
      <c r="D21" s="759"/>
      <c r="E21" s="759"/>
      <c r="F21" s="759"/>
      <c r="G21" s="759"/>
      <c r="H21" s="759"/>
      <c r="I21" s="759"/>
      <c r="J21" s="759"/>
      <c r="K21" s="759"/>
      <c r="L21" s="759"/>
      <c r="M21" s="759"/>
      <c r="N21" s="759"/>
      <c r="O21" s="759"/>
      <c r="P21" s="759"/>
      <c r="Q21" s="759"/>
    </row>
    <row r="22" spans="1:19" s="191" customFormat="1" ht="21.6" thickBot="1" x14ac:dyDescent="0.3">
      <c r="A22" s="627"/>
      <c r="B22" s="627"/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</row>
    <row r="23" spans="1:19" s="191" customFormat="1" ht="24.75" customHeight="1" x14ac:dyDescent="0.25">
      <c r="A23" s="775" t="s">
        <v>49</v>
      </c>
      <c r="B23" s="777" t="s">
        <v>50</v>
      </c>
      <c r="C23" s="781" t="s">
        <v>112</v>
      </c>
      <c r="D23" s="781"/>
      <c r="E23" s="781"/>
      <c r="F23" s="782" t="s">
        <v>113</v>
      </c>
      <c r="G23" s="781"/>
      <c r="H23" s="783"/>
      <c r="I23" s="784" t="s">
        <v>114</v>
      </c>
      <c r="J23" s="784"/>
      <c r="K23" s="788"/>
      <c r="L23" s="781" t="s">
        <v>115</v>
      </c>
      <c r="M23" s="781"/>
      <c r="N23" s="783"/>
      <c r="O23" s="785" t="s">
        <v>116</v>
      </c>
      <c r="P23" s="786"/>
      <c r="Q23" s="787"/>
    </row>
    <row r="24" spans="1:19" s="191" customFormat="1" ht="33.75" customHeight="1" thickBot="1" x14ac:dyDescent="0.3">
      <c r="A24" s="776"/>
      <c r="B24" s="778"/>
      <c r="C24" s="180" t="s">
        <v>117</v>
      </c>
      <c r="D24" s="181" t="s">
        <v>118</v>
      </c>
      <c r="E24" s="182" t="s">
        <v>122</v>
      </c>
      <c r="F24" s="183" t="s">
        <v>117</v>
      </c>
      <c r="G24" s="181" t="s">
        <v>120</v>
      </c>
      <c r="H24" s="216" t="s">
        <v>122</v>
      </c>
      <c r="I24" s="180" t="s">
        <v>117</v>
      </c>
      <c r="J24" s="181" t="s">
        <v>118</v>
      </c>
      <c r="K24" s="184" t="s">
        <v>122</v>
      </c>
      <c r="L24" s="180" t="s">
        <v>117</v>
      </c>
      <c r="M24" s="181" t="s">
        <v>141</v>
      </c>
      <c r="N24" s="184" t="s">
        <v>122</v>
      </c>
      <c r="O24" s="365" t="s">
        <v>117</v>
      </c>
      <c r="P24" s="364" t="s">
        <v>124</v>
      </c>
      <c r="Q24" s="186" t="s">
        <v>122</v>
      </c>
    </row>
    <row r="25" spans="1:19" s="191" customFormat="1" ht="24" customHeight="1" x14ac:dyDescent="0.25">
      <c r="A25" s="767" t="s">
        <v>126</v>
      </c>
      <c r="B25" s="187" t="s">
        <v>127</v>
      </c>
      <c r="C25" s="217">
        <v>0.93500000000000005</v>
      </c>
      <c r="D25" s="218"/>
      <c r="E25" s="219"/>
      <c r="F25" s="479"/>
      <c r="G25" s="480"/>
      <c r="H25" s="481"/>
      <c r="I25" s="479"/>
      <c r="J25" s="480"/>
      <c r="K25" s="481"/>
      <c r="L25" s="479"/>
      <c r="M25" s="601"/>
      <c r="N25" s="602"/>
      <c r="O25" s="579"/>
      <c r="P25" s="603"/>
      <c r="Q25" s="604"/>
    </row>
    <row r="26" spans="1:19" s="191" customFormat="1" ht="24" customHeight="1" x14ac:dyDescent="0.25">
      <c r="A26" s="767"/>
      <c r="B26" s="192" t="s">
        <v>128</v>
      </c>
      <c r="C26" s="223">
        <v>0.13400000000000001</v>
      </c>
      <c r="D26" s="224"/>
      <c r="E26" s="225"/>
      <c r="F26" s="479"/>
      <c r="G26" s="482"/>
      <c r="H26" s="483"/>
      <c r="I26" s="479"/>
      <c r="J26" s="482"/>
      <c r="K26" s="483"/>
      <c r="L26" s="479"/>
      <c r="M26" s="605"/>
      <c r="N26" s="606"/>
      <c r="O26" s="584"/>
      <c r="P26" s="585"/>
      <c r="Q26" s="607"/>
    </row>
    <row r="27" spans="1:19" s="191" customFormat="1" ht="24" customHeight="1" x14ac:dyDescent="0.25">
      <c r="A27" s="768"/>
      <c r="B27" s="192" t="s">
        <v>106</v>
      </c>
      <c r="C27" s="223">
        <v>0.219</v>
      </c>
      <c r="D27" s="224"/>
      <c r="E27" s="225"/>
      <c r="F27" s="479"/>
      <c r="G27" s="482"/>
      <c r="H27" s="483"/>
      <c r="I27" s="479"/>
      <c r="J27" s="482"/>
      <c r="K27" s="483"/>
      <c r="L27" s="479"/>
      <c r="M27" s="605"/>
      <c r="N27" s="606"/>
      <c r="O27" s="584"/>
      <c r="P27" s="585"/>
      <c r="Q27" s="607"/>
    </row>
    <row r="28" spans="1:19" s="191" customFormat="1" ht="24" customHeight="1" x14ac:dyDescent="0.25">
      <c r="A28" s="769" t="s">
        <v>129</v>
      </c>
      <c r="B28" s="192" t="s">
        <v>130</v>
      </c>
      <c r="C28" s="223">
        <v>0.60899999999999999</v>
      </c>
      <c r="D28" s="224"/>
      <c r="E28" s="225"/>
      <c r="F28" s="479"/>
      <c r="G28" s="482"/>
      <c r="H28" s="483"/>
      <c r="I28" s="479"/>
      <c r="J28" s="482"/>
      <c r="K28" s="483"/>
      <c r="L28" s="479"/>
      <c r="M28" s="605"/>
      <c r="N28" s="606"/>
      <c r="O28" s="584"/>
      <c r="P28" s="585"/>
      <c r="Q28" s="607"/>
    </row>
    <row r="29" spans="1:19" s="191" customFormat="1" ht="24" customHeight="1" x14ac:dyDescent="0.25">
      <c r="A29" s="767"/>
      <c r="B29" s="192" t="s">
        <v>131</v>
      </c>
      <c r="C29" s="223">
        <v>0.11700000000000001</v>
      </c>
      <c r="D29" s="224"/>
      <c r="E29" s="225"/>
      <c r="F29" s="479"/>
      <c r="G29" s="482"/>
      <c r="H29" s="483"/>
      <c r="I29" s="479"/>
      <c r="J29" s="482"/>
      <c r="K29" s="483"/>
      <c r="L29" s="479"/>
      <c r="M29" s="605"/>
      <c r="N29" s="606"/>
      <c r="O29" s="584"/>
      <c r="P29" s="585"/>
      <c r="Q29" s="607"/>
    </row>
    <row r="30" spans="1:19" s="191" customFormat="1" ht="24" customHeight="1" x14ac:dyDescent="0.25">
      <c r="A30" s="770" t="s">
        <v>63</v>
      </c>
      <c r="B30" s="192" t="s">
        <v>132</v>
      </c>
      <c r="C30" s="223">
        <v>3.4000000000000002E-2</v>
      </c>
      <c r="D30" s="224"/>
      <c r="E30" s="225"/>
      <c r="F30" s="479"/>
      <c r="G30" s="482"/>
      <c r="H30" s="483"/>
      <c r="I30" s="479"/>
      <c r="J30" s="482"/>
      <c r="K30" s="483"/>
      <c r="L30" s="479"/>
      <c r="M30" s="605"/>
      <c r="N30" s="606"/>
      <c r="O30" s="584"/>
      <c r="P30" s="585"/>
      <c r="Q30" s="607"/>
    </row>
    <row r="31" spans="1:19" s="191" customFormat="1" ht="24" customHeight="1" x14ac:dyDescent="0.25">
      <c r="A31" s="771"/>
      <c r="B31" s="192" t="s">
        <v>133</v>
      </c>
      <c r="C31" s="223">
        <v>0.11600000000000001</v>
      </c>
      <c r="D31" s="224"/>
      <c r="E31" s="225"/>
      <c r="F31" s="479"/>
      <c r="G31" s="482"/>
      <c r="H31" s="483"/>
      <c r="I31" s="479"/>
      <c r="J31" s="482"/>
      <c r="K31" s="483"/>
      <c r="L31" s="479"/>
      <c r="M31" s="605"/>
      <c r="N31" s="606"/>
      <c r="O31" s="584"/>
      <c r="P31" s="585"/>
      <c r="Q31" s="607"/>
    </row>
    <row r="32" spans="1:19" s="191" customFormat="1" ht="24" customHeight="1" x14ac:dyDescent="0.25">
      <c r="A32" s="771"/>
      <c r="B32" s="192" t="s">
        <v>134</v>
      </c>
      <c r="C32" s="223">
        <v>0.151</v>
      </c>
      <c r="D32" s="224"/>
      <c r="E32" s="225"/>
      <c r="F32" s="479"/>
      <c r="G32" s="482"/>
      <c r="H32" s="483"/>
      <c r="I32" s="479"/>
      <c r="J32" s="482"/>
      <c r="K32" s="483"/>
      <c r="L32" s="479"/>
      <c r="M32" s="606"/>
      <c r="N32" s="227"/>
      <c r="O32" s="584"/>
      <c r="P32" s="585"/>
      <c r="Q32" s="607"/>
    </row>
    <row r="33" spans="1:18" s="191" customFormat="1" ht="24" customHeight="1" x14ac:dyDescent="0.25">
      <c r="A33" s="772"/>
      <c r="B33" s="192" t="s">
        <v>135</v>
      </c>
      <c r="C33" s="223">
        <v>0.17799999999999999</v>
      </c>
      <c r="D33" s="228">
        <v>15.891</v>
      </c>
      <c r="E33" s="229">
        <v>6.7649999999999997</v>
      </c>
      <c r="F33" s="479"/>
      <c r="G33" s="228"/>
      <c r="H33" s="229"/>
      <c r="I33" s="479"/>
      <c r="J33" s="228"/>
      <c r="K33" s="229"/>
      <c r="L33" s="479"/>
      <c r="M33" s="608"/>
      <c r="N33" s="230"/>
      <c r="O33" s="584"/>
      <c r="P33" s="589"/>
      <c r="Q33" s="590"/>
    </row>
    <row r="34" spans="1:18" s="191" customFormat="1" ht="26.25" customHeight="1" x14ac:dyDescent="0.25">
      <c r="A34" s="570" t="s">
        <v>136</v>
      </c>
      <c r="B34" s="231" t="s">
        <v>137</v>
      </c>
      <c r="C34" s="223">
        <v>2E-3</v>
      </c>
      <c r="D34" s="228">
        <v>0.30299999999999999</v>
      </c>
      <c r="E34" s="232"/>
      <c r="F34" s="479"/>
      <c r="G34" s="228"/>
      <c r="H34" s="232"/>
      <c r="I34" s="479"/>
      <c r="J34" s="228"/>
      <c r="K34" s="232"/>
      <c r="L34" s="479"/>
      <c r="M34" s="608"/>
      <c r="N34" s="227"/>
      <c r="O34" s="584"/>
      <c r="P34" s="589"/>
      <c r="Q34" s="591"/>
    </row>
    <row r="35" spans="1:18" s="191" customFormat="1" ht="24" customHeight="1" thickBot="1" x14ac:dyDescent="0.3">
      <c r="A35" s="569" t="s">
        <v>69</v>
      </c>
      <c r="B35" s="234" t="s">
        <v>138</v>
      </c>
      <c r="C35" s="223">
        <v>0</v>
      </c>
      <c r="D35" s="235"/>
      <c r="E35" s="236"/>
      <c r="F35" s="479"/>
      <c r="G35" s="235"/>
      <c r="H35" s="236"/>
      <c r="I35" s="479"/>
      <c r="J35" s="235"/>
      <c r="K35" s="236"/>
      <c r="L35" s="479"/>
      <c r="M35" s="609"/>
      <c r="N35" s="610"/>
      <c r="O35" s="584"/>
      <c r="P35" s="611"/>
      <c r="Q35" s="612"/>
    </row>
    <row r="36" spans="1:18" s="191" customFormat="1" ht="24" customHeight="1" thickBot="1" x14ac:dyDescent="0.3">
      <c r="A36" s="723" t="s">
        <v>139</v>
      </c>
      <c r="B36" s="773"/>
      <c r="C36" s="239">
        <v>2.4949999999999997</v>
      </c>
      <c r="D36" s="239">
        <v>16.193999999999999</v>
      </c>
      <c r="E36" s="240">
        <v>6.7649999999999997</v>
      </c>
      <c r="F36" s="484"/>
      <c r="G36" s="484"/>
      <c r="H36" s="485"/>
      <c r="I36" s="538"/>
      <c r="J36" s="538"/>
      <c r="K36" s="539"/>
      <c r="L36" s="538"/>
      <c r="M36" s="613"/>
      <c r="N36" s="539"/>
      <c r="O36" s="598"/>
      <c r="P36" s="614"/>
      <c r="Q36" s="615"/>
    </row>
    <row r="37" spans="1:18" s="244" customFormat="1" ht="15" customHeight="1" x14ac:dyDescent="0.25">
      <c r="A37" s="241"/>
      <c r="B37" s="241"/>
      <c r="C37" s="242"/>
      <c r="D37" s="242"/>
      <c r="E37" s="242"/>
      <c r="F37" s="243"/>
      <c r="G37" s="243"/>
      <c r="H37" s="242"/>
      <c r="I37" s="242"/>
      <c r="J37" s="242"/>
      <c r="K37" s="242"/>
      <c r="L37" s="242"/>
      <c r="M37" s="242"/>
      <c r="N37" s="242"/>
      <c r="O37" s="242"/>
      <c r="P37" s="242"/>
      <c r="Q37" s="242"/>
    </row>
    <row r="38" spans="1:18" s="244" customFormat="1" ht="15" customHeight="1" x14ac:dyDescent="0.25">
      <c r="A38" s="245"/>
      <c r="B38" s="246"/>
      <c r="C38" s="242"/>
      <c r="D38" s="242"/>
      <c r="E38" s="242"/>
      <c r="F38" s="243"/>
      <c r="G38" s="243"/>
      <c r="H38" s="242"/>
      <c r="I38" s="242"/>
      <c r="J38" s="242"/>
      <c r="K38" s="242"/>
      <c r="L38" s="242"/>
      <c r="M38" s="242"/>
      <c r="N38" s="242"/>
      <c r="O38" s="242"/>
      <c r="P38" s="242"/>
      <c r="Q38" s="242"/>
    </row>
    <row r="39" spans="1:18" s="244" customFormat="1" ht="15" customHeight="1" x14ac:dyDescent="0.25">
      <c r="A39" s="247"/>
      <c r="B39" s="241"/>
      <c r="C39" s="248"/>
      <c r="D39" s="248"/>
      <c r="E39" s="248"/>
      <c r="F39" s="248"/>
      <c r="G39" s="248"/>
      <c r="H39" s="249"/>
      <c r="I39" s="249"/>
      <c r="J39" s="249"/>
      <c r="K39" s="249"/>
      <c r="L39" s="249"/>
      <c r="M39" s="249"/>
      <c r="N39" s="249"/>
      <c r="O39" s="249"/>
      <c r="P39" s="249"/>
      <c r="Q39" s="249"/>
    </row>
    <row r="40" spans="1:18" s="191" customFormat="1" ht="32.25" customHeight="1" x14ac:dyDescent="0.25">
      <c r="A40" s="727" t="s">
        <v>363</v>
      </c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</row>
    <row r="41" spans="1:18" ht="20.25" customHeight="1" x14ac:dyDescent="0.4">
      <c r="A41" s="759" t="s">
        <v>142</v>
      </c>
      <c r="B41" s="759"/>
      <c r="C41" s="759"/>
      <c r="D41" s="759"/>
      <c r="E41" s="759"/>
      <c r="F41" s="759"/>
      <c r="G41" s="759"/>
      <c r="H41" s="759"/>
      <c r="I41" s="759"/>
      <c r="J41" s="759"/>
      <c r="K41" s="759"/>
      <c r="L41" s="759"/>
      <c r="M41" s="759"/>
      <c r="N41" s="759"/>
      <c r="O41" s="759"/>
      <c r="P41" s="759"/>
      <c r="Q41" s="759"/>
    </row>
    <row r="42" spans="1:18" s="191" customFormat="1" ht="16.5" customHeight="1" thickBot="1" x14ac:dyDescent="0.3">
      <c r="A42" s="628"/>
      <c r="B42" s="213"/>
      <c r="C42" s="213"/>
      <c r="D42" s="213"/>
      <c r="E42" s="213"/>
    </row>
    <row r="43" spans="1:18" s="191" customFormat="1" ht="54" customHeight="1" thickBot="1" x14ac:dyDescent="0.3">
      <c r="B43" s="250"/>
      <c r="E43" s="762" t="s">
        <v>143</v>
      </c>
      <c r="F43" s="763"/>
      <c r="G43" s="362" t="s">
        <v>144</v>
      </c>
      <c r="H43" s="362" t="s">
        <v>145</v>
      </c>
      <c r="I43" s="362" t="s">
        <v>146</v>
      </c>
      <c r="J43" s="362" t="s">
        <v>147</v>
      </c>
      <c r="K43" s="252" t="s">
        <v>148</v>
      </c>
      <c r="O43" s="253"/>
      <c r="P43" s="254"/>
      <c r="Q43" s="213"/>
    </row>
    <row r="44" spans="1:18" s="191" customFormat="1" ht="21.9" customHeight="1" x14ac:dyDescent="0.25">
      <c r="E44" s="744" t="s">
        <v>149</v>
      </c>
      <c r="F44" s="761"/>
      <c r="G44" s="255">
        <v>3.0707039999999997</v>
      </c>
      <c r="H44" s="255">
        <v>80.657399999999996</v>
      </c>
      <c r="I44" s="255">
        <v>247.67500080959996</v>
      </c>
      <c r="J44" s="255">
        <v>604.45010000000002</v>
      </c>
      <c r="K44" s="616">
        <v>149.70717900686279</v>
      </c>
      <c r="N44" s="256"/>
      <c r="O44" s="257"/>
      <c r="P44" s="257"/>
      <c r="Q44" s="213"/>
    </row>
    <row r="45" spans="1:18" s="191" customFormat="1" ht="21.9" customHeight="1" x14ac:dyDescent="0.25">
      <c r="E45" s="738" t="s">
        <v>150</v>
      </c>
      <c r="F45" s="739"/>
      <c r="G45" s="255"/>
      <c r="H45" s="255"/>
      <c r="I45" s="255"/>
      <c r="J45" s="255"/>
      <c r="K45" s="617"/>
      <c r="O45" s="257"/>
      <c r="P45" s="257"/>
      <c r="Q45" s="213"/>
    </row>
    <row r="46" spans="1:18" s="191" customFormat="1" ht="21.9" customHeight="1" x14ac:dyDescent="0.25">
      <c r="E46" s="738" t="s">
        <v>151</v>
      </c>
      <c r="F46" s="739"/>
      <c r="G46" s="255"/>
      <c r="H46" s="255"/>
      <c r="I46" s="255"/>
      <c r="J46" s="255"/>
      <c r="K46" s="617"/>
      <c r="O46" s="259"/>
      <c r="P46" s="259"/>
      <c r="Q46" s="213"/>
    </row>
    <row r="47" spans="1:18" s="191" customFormat="1" ht="21.9" customHeight="1" thickBot="1" x14ac:dyDescent="0.3">
      <c r="E47" s="729" t="s">
        <v>152</v>
      </c>
      <c r="F47" s="747"/>
      <c r="G47" s="258"/>
      <c r="H47" s="258"/>
      <c r="I47" s="258"/>
      <c r="J47" s="258"/>
      <c r="K47" s="618"/>
      <c r="L47" s="250"/>
      <c r="M47" s="256"/>
      <c r="O47" s="260"/>
      <c r="P47" s="260"/>
      <c r="Q47" s="213"/>
    </row>
    <row r="48" spans="1:18" s="191" customFormat="1" ht="21.9" customHeight="1" thickBot="1" x14ac:dyDescent="0.3">
      <c r="E48" s="742" t="s">
        <v>139</v>
      </c>
      <c r="F48" s="743"/>
      <c r="G48" s="425">
        <v>3.0707039999999997</v>
      </c>
      <c r="H48" s="629">
        <v>0</v>
      </c>
      <c r="I48" s="425">
        <v>247.67500080959996</v>
      </c>
      <c r="J48" s="629">
        <v>0</v>
      </c>
      <c r="K48" s="271">
        <v>149.70717900686279</v>
      </c>
      <c r="O48" s="262"/>
      <c r="P48" s="262"/>
      <c r="Q48" s="213"/>
      <c r="R48" s="191" t="b">
        <v>1</v>
      </c>
    </row>
    <row r="49" spans="1:31" s="191" customFormat="1" ht="20.100000000000001" customHeight="1" x14ac:dyDescent="0.25">
      <c r="H49" s="262"/>
      <c r="K49" s="262"/>
      <c r="O49" s="262"/>
      <c r="P49" s="262"/>
      <c r="Q49" s="213"/>
    </row>
    <row r="50" spans="1:31" s="191" customFormat="1" ht="20.25" customHeight="1" x14ac:dyDescent="0.4">
      <c r="A50" s="759" t="s">
        <v>153</v>
      </c>
      <c r="B50" s="759"/>
      <c r="C50" s="759"/>
      <c r="D50" s="759"/>
      <c r="E50" s="759"/>
      <c r="F50" s="759"/>
      <c r="G50" s="759"/>
      <c r="H50" s="759"/>
      <c r="I50" s="759"/>
      <c r="J50" s="759"/>
      <c r="K50" s="759"/>
      <c r="L50" s="759"/>
      <c r="M50" s="759"/>
      <c r="N50" s="759"/>
      <c r="O50" s="759"/>
      <c r="P50" s="759"/>
      <c r="Q50" s="759"/>
    </row>
    <row r="51" spans="1:31" s="191" customFormat="1" ht="31.5" customHeight="1" thickBot="1" x14ac:dyDescent="0.4">
      <c r="A51" s="722" t="s">
        <v>154</v>
      </c>
      <c r="B51" s="722"/>
      <c r="C51" s="722"/>
      <c r="D51" s="722"/>
      <c r="E51" s="722"/>
      <c r="F51" s="722"/>
      <c r="I51" s="722" t="s">
        <v>155</v>
      </c>
      <c r="J51" s="722"/>
      <c r="K51" s="722"/>
      <c r="L51" s="722"/>
      <c r="M51" s="722"/>
      <c r="N51" s="722"/>
      <c r="O51" s="722"/>
    </row>
    <row r="52" spans="1:31" s="191" customFormat="1" ht="48.75" customHeight="1" thickBot="1" x14ac:dyDescent="0.3">
      <c r="A52" s="263" t="s">
        <v>143</v>
      </c>
      <c r="B52" s="251" t="s">
        <v>156</v>
      </c>
      <c r="C52" s="251" t="s">
        <v>157</v>
      </c>
      <c r="D52" s="251" t="s">
        <v>158</v>
      </c>
      <c r="E52" s="251" t="s">
        <v>159</v>
      </c>
      <c r="F52" s="264" t="s">
        <v>160</v>
      </c>
      <c r="G52" s="213"/>
      <c r="I52" s="733" t="s">
        <v>143</v>
      </c>
      <c r="J52" s="748"/>
      <c r="K52" s="251" t="s">
        <v>161</v>
      </c>
      <c r="L52" s="251" t="s">
        <v>157</v>
      </c>
      <c r="M52" s="251" t="s">
        <v>162</v>
      </c>
      <c r="N52" s="251" t="s">
        <v>159</v>
      </c>
      <c r="O52" s="264" t="s">
        <v>160</v>
      </c>
      <c r="P52" s="254"/>
      <c r="Q52" s="1"/>
      <c r="R52" s="1"/>
      <c r="S52" s="1"/>
      <c r="T52" s="1"/>
      <c r="U52" s="1"/>
      <c r="V52" s="1"/>
      <c r="W52" s="2"/>
      <c r="X52" s="1"/>
      <c r="Y52" s="1"/>
      <c r="Z52" s="1"/>
      <c r="AA52" s="1"/>
      <c r="AB52" s="1"/>
      <c r="AC52" s="1"/>
      <c r="AD52" s="1"/>
      <c r="AE52" s="1"/>
    </row>
    <row r="53" spans="1:31" s="191" customFormat="1" ht="21.9" customHeight="1" x14ac:dyDescent="0.25">
      <c r="A53" s="265" t="s">
        <v>149</v>
      </c>
      <c r="B53" s="266">
        <v>0.84263600000000005</v>
      </c>
      <c r="C53" s="266">
        <v>1616.934</v>
      </c>
      <c r="D53" s="266">
        <v>1.3624867980240001</v>
      </c>
      <c r="E53" s="266">
        <v>604.45010000000002</v>
      </c>
      <c r="F53" s="267">
        <v>2.2540930972201014</v>
      </c>
      <c r="G53" s="213"/>
      <c r="I53" s="744" t="s">
        <v>149</v>
      </c>
      <c r="J53" s="761"/>
      <c r="K53" s="266">
        <v>3.113051</v>
      </c>
      <c r="L53" s="266">
        <v>1768.9849999999999</v>
      </c>
      <c r="M53" s="266">
        <v>5.5069405232350004</v>
      </c>
      <c r="N53" s="266">
        <v>604.45010000000002</v>
      </c>
      <c r="O53" s="267">
        <v>9.1106619441952272</v>
      </c>
      <c r="P53" s="257"/>
      <c r="Q53" s="1"/>
      <c r="R53" s="1"/>
      <c r="S53" s="1"/>
      <c r="T53" s="1"/>
      <c r="U53" s="1"/>
      <c r="V53" s="1"/>
      <c r="W53" s="2"/>
      <c r="X53" s="1"/>
      <c r="Y53" s="1"/>
      <c r="Z53" s="1"/>
      <c r="AA53" s="1"/>
      <c r="AB53" s="1"/>
      <c r="AC53" s="1"/>
      <c r="AD53" s="1"/>
      <c r="AE53" s="1"/>
    </row>
    <row r="54" spans="1:31" s="191" customFormat="1" ht="21.9" customHeight="1" x14ac:dyDescent="0.25">
      <c r="A54" s="268" t="s">
        <v>150</v>
      </c>
      <c r="B54" s="258"/>
      <c r="C54" s="258"/>
      <c r="D54" s="258"/>
      <c r="E54" s="258"/>
      <c r="F54" s="486"/>
      <c r="G54" s="213"/>
      <c r="I54" s="738" t="s">
        <v>150</v>
      </c>
      <c r="J54" s="739"/>
      <c r="K54" s="258"/>
      <c r="L54" s="258"/>
      <c r="M54" s="258"/>
      <c r="N54" s="258"/>
      <c r="O54" s="486"/>
      <c r="P54" s="259"/>
      <c r="Q54" s="1"/>
      <c r="R54" s="1"/>
      <c r="S54" s="1"/>
      <c r="T54" s="1"/>
      <c r="U54" s="1"/>
      <c r="V54" s="1"/>
      <c r="W54" s="2"/>
      <c r="X54" s="1"/>
      <c r="Y54" s="1"/>
      <c r="Z54" s="1"/>
      <c r="AA54" s="1"/>
      <c r="AB54" s="1"/>
      <c r="AC54" s="1"/>
      <c r="AD54" s="1"/>
      <c r="AE54" s="1"/>
    </row>
    <row r="55" spans="1:31" s="191" customFormat="1" ht="21.9" customHeight="1" x14ac:dyDescent="0.25">
      <c r="A55" s="268" t="s">
        <v>151</v>
      </c>
      <c r="B55" s="258"/>
      <c r="C55" s="258"/>
      <c r="D55" s="258"/>
      <c r="E55" s="258"/>
      <c r="F55" s="486"/>
      <c r="G55" s="213"/>
      <c r="I55" s="738" t="s">
        <v>151</v>
      </c>
      <c r="J55" s="739"/>
      <c r="K55" s="258"/>
      <c r="L55" s="258"/>
      <c r="M55" s="258"/>
      <c r="N55" s="258"/>
      <c r="O55" s="486"/>
      <c r="P55" s="259"/>
      <c r="Q55" s="1"/>
      <c r="R55" s="1"/>
      <c r="S55" s="1"/>
      <c r="T55" s="1"/>
      <c r="U55" s="1"/>
      <c r="V55" s="1"/>
      <c r="W55" s="2"/>
      <c r="X55" s="1"/>
      <c r="Y55" s="1"/>
      <c r="Z55" s="1"/>
      <c r="AA55" s="1"/>
      <c r="AB55" s="1"/>
      <c r="AC55" s="1"/>
      <c r="AD55" s="1"/>
      <c r="AE55" s="1"/>
    </row>
    <row r="56" spans="1:31" s="191" customFormat="1" ht="21.9" customHeight="1" thickBot="1" x14ac:dyDescent="0.3">
      <c r="A56" s="269" t="s">
        <v>152</v>
      </c>
      <c r="B56" s="258"/>
      <c r="C56" s="258"/>
      <c r="D56" s="258"/>
      <c r="E56" s="258"/>
      <c r="F56" s="619"/>
      <c r="G56" s="213"/>
      <c r="I56" s="729" t="s">
        <v>152</v>
      </c>
      <c r="J56" s="747"/>
      <c r="K56" s="258"/>
      <c r="L56" s="258"/>
      <c r="M56" s="258"/>
      <c r="N56" s="258"/>
      <c r="O56" s="619"/>
      <c r="P56" s="260"/>
      <c r="Q56" s="1"/>
      <c r="R56" s="1"/>
      <c r="S56" s="1"/>
      <c r="T56" s="1"/>
      <c r="U56" s="1"/>
      <c r="V56" s="1"/>
      <c r="W56" s="2"/>
      <c r="X56" s="1"/>
      <c r="Y56" s="1"/>
      <c r="Z56" s="1"/>
      <c r="AA56" s="1"/>
      <c r="AB56" s="1"/>
      <c r="AC56" s="1"/>
      <c r="AD56" s="1"/>
      <c r="AE56" s="1"/>
    </row>
    <row r="57" spans="1:31" s="191" customFormat="1" ht="21.9" customHeight="1" thickBot="1" x14ac:dyDescent="0.3">
      <c r="A57" s="270" t="s">
        <v>139</v>
      </c>
      <c r="B57" s="261">
        <v>0.84263600000000005</v>
      </c>
      <c r="C57" s="630">
        <v>0</v>
      </c>
      <c r="D57" s="261">
        <v>1.3624867980240001</v>
      </c>
      <c r="E57" s="630">
        <v>0</v>
      </c>
      <c r="F57" s="271">
        <v>2.2540930972201014</v>
      </c>
      <c r="G57" s="272"/>
      <c r="I57" s="723" t="s">
        <v>139</v>
      </c>
      <c r="J57" s="724"/>
      <c r="K57" s="261">
        <v>3.113051</v>
      </c>
      <c r="L57" s="630">
        <v>0</v>
      </c>
      <c r="M57" s="261">
        <v>5.5069405232350004</v>
      </c>
      <c r="N57" s="630">
        <v>0</v>
      </c>
      <c r="O57" s="271">
        <v>9.1106619441952272</v>
      </c>
      <c r="P57" s="257"/>
      <c r="Q57" s="1"/>
      <c r="R57" s="1" t="b">
        <v>1</v>
      </c>
      <c r="S57" s="1" t="b">
        <v>1</v>
      </c>
      <c r="T57" s="1"/>
      <c r="U57" s="1"/>
      <c r="V57" s="1"/>
      <c r="W57" s="2"/>
      <c r="X57" s="1"/>
      <c r="Y57" s="1"/>
      <c r="Z57" s="1"/>
      <c r="AA57" s="1"/>
      <c r="AB57" s="1"/>
      <c r="AC57" s="1"/>
      <c r="AD57" s="1"/>
      <c r="AE57" s="1"/>
    </row>
    <row r="58" spans="1:31" s="191" customFormat="1" ht="20.100000000000001" customHeight="1" x14ac:dyDescent="0.35">
      <c r="A58" s="631"/>
      <c r="B58" s="631"/>
      <c r="C58" s="631"/>
      <c r="D58" s="631"/>
      <c r="E58" s="631"/>
      <c r="F58" s="631"/>
      <c r="G58" s="525"/>
      <c r="H58" s="525"/>
      <c r="I58" s="525"/>
      <c r="J58" s="525"/>
      <c r="K58" s="525"/>
      <c r="L58" s="273"/>
      <c r="M58" s="273"/>
      <c r="N58" s="273"/>
      <c r="O58" s="257"/>
      <c r="P58" s="257"/>
      <c r="Q58" s="1"/>
      <c r="R58" s="1"/>
      <c r="S58" s="1"/>
      <c r="T58" s="1"/>
      <c r="U58" s="1"/>
      <c r="V58" s="1"/>
      <c r="W58" s="2"/>
      <c r="X58" s="1"/>
      <c r="Y58" s="1"/>
      <c r="Z58" s="1"/>
      <c r="AA58" s="1"/>
      <c r="AB58" s="1"/>
      <c r="AC58" s="1"/>
      <c r="AD58" s="1"/>
      <c r="AE58" s="1"/>
    </row>
    <row r="59" spans="1:31" s="191" customFormat="1" ht="26.1" customHeight="1" thickBot="1" x14ac:dyDescent="0.4">
      <c r="E59" s="722" t="s">
        <v>163</v>
      </c>
      <c r="F59" s="722"/>
      <c r="G59" s="722"/>
      <c r="H59" s="722"/>
      <c r="I59" s="722"/>
      <c r="J59" s="722"/>
      <c r="K59" s="722"/>
      <c r="M59" s="196"/>
      <c r="N59" s="273"/>
      <c r="O59" s="257"/>
      <c r="P59" s="257"/>
      <c r="Q59" s="1"/>
      <c r="R59" s="1"/>
      <c r="S59" s="1"/>
      <c r="T59" s="1"/>
      <c r="U59" s="1"/>
      <c r="V59" s="1"/>
      <c r="W59" s="2"/>
      <c r="X59" s="1"/>
      <c r="Y59" s="1"/>
      <c r="Z59" s="1"/>
      <c r="AA59" s="1"/>
      <c r="AB59" s="1"/>
      <c r="AC59" s="1"/>
      <c r="AD59" s="1"/>
      <c r="AE59" s="1"/>
    </row>
    <row r="60" spans="1:31" s="191" customFormat="1" ht="41.25" customHeight="1" thickBot="1" x14ac:dyDescent="0.3">
      <c r="C60" s="196"/>
      <c r="E60" s="733" t="s">
        <v>143</v>
      </c>
      <c r="F60" s="748"/>
      <c r="G60" s="251" t="s">
        <v>156</v>
      </c>
      <c r="H60" s="251" t="s">
        <v>164</v>
      </c>
      <c r="I60" s="251" t="s">
        <v>162</v>
      </c>
      <c r="J60" s="251" t="s">
        <v>159</v>
      </c>
      <c r="K60" s="264" t="s">
        <v>160</v>
      </c>
      <c r="O60" s="257"/>
      <c r="P60" s="257"/>
      <c r="Q60" s="1"/>
      <c r="R60" s="1"/>
      <c r="S60" s="1"/>
      <c r="T60" s="1"/>
      <c r="U60" s="1"/>
      <c r="V60" s="1"/>
      <c r="W60" s="2"/>
      <c r="X60" s="1"/>
      <c r="Y60" s="1"/>
      <c r="Z60" s="1"/>
      <c r="AA60" s="1"/>
      <c r="AB60" s="1"/>
      <c r="AC60" s="1"/>
      <c r="AD60" s="1"/>
      <c r="AE60" s="1"/>
    </row>
    <row r="61" spans="1:31" s="191" customFormat="1" ht="21.9" customHeight="1" x14ac:dyDescent="0.25">
      <c r="E61" s="738" t="s">
        <v>149</v>
      </c>
      <c r="F61" s="739"/>
      <c r="G61" s="274">
        <v>4.9437530000000001</v>
      </c>
      <c r="H61" s="274">
        <v>8.9305000000000003</v>
      </c>
      <c r="I61" s="274">
        <v>26.686584443359543</v>
      </c>
      <c r="J61" s="274">
        <v>604.45010000000002</v>
      </c>
      <c r="K61" s="275">
        <v>44.150186166499999</v>
      </c>
      <c r="O61" s="257"/>
      <c r="P61" s="257"/>
      <c r="Q61" s="1"/>
      <c r="R61" s="1"/>
      <c r="S61" s="1"/>
      <c r="T61" s="1"/>
      <c r="U61" s="1"/>
      <c r="V61" s="1"/>
      <c r="W61" s="2"/>
      <c r="X61" s="1"/>
      <c r="Y61" s="1"/>
      <c r="Z61" s="1"/>
      <c r="AA61" s="1"/>
      <c r="AB61" s="1"/>
      <c r="AC61" s="1"/>
      <c r="AD61" s="1"/>
      <c r="AE61" s="1"/>
    </row>
    <row r="62" spans="1:31" s="191" customFormat="1" ht="21.9" customHeight="1" x14ac:dyDescent="0.25">
      <c r="E62" s="738" t="s">
        <v>150</v>
      </c>
      <c r="F62" s="739"/>
      <c r="G62" s="258"/>
      <c r="H62" s="258"/>
      <c r="I62" s="258"/>
      <c r="J62" s="258"/>
      <c r="K62" s="486"/>
      <c r="O62" s="257"/>
      <c r="P62" s="257"/>
      <c r="Q62" s="1"/>
      <c r="R62" s="1"/>
      <c r="S62" s="1"/>
      <c r="T62" s="1"/>
      <c r="U62" s="1"/>
      <c r="V62" s="1"/>
      <c r="W62" s="2"/>
      <c r="X62" s="1"/>
      <c r="Y62" s="1"/>
      <c r="Z62" s="1"/>
      <c r="AA62" s="1"/>
      <c r="AB62" s="1"/>
      <c r="AC62" s="1"/>
      <c r="AD62" s="1"/>
      <c r="AE62" s="1"/>
    </row>
    <row r="63" spans="1:31" s="191" customFormat="1" ht="21.9" customHeight="1" x14ac:dyDescent="0.25">
      <c r="E63" s="738" t="s">
        <v>151</v>
      </c>
      <c r="F63" s="739"/>
      <c r="G63" s="258"/>
      <c r="H63" s="258"/>
      <c r="I63" s="258"/>
      <c r="J63" s="258"/>
      <c r="K63" s="486"/>
      <c r="M63" s="196"/>
      <c r="O63" s="257"/>
      <c r="P63" s="257"/>
      <c r="Q63" s="1"/>
      <c r="R63" s="1"/>
      <c r="S63" s="1"/>
      <c r="T63" s="1"/>
      <c r="U63" s="1"/>
      <c r="V63" s="1"/>
      <c r="W63" s="2"/>
      <c r="X63" s="1"/>
      <c r="Y63" s="1"/>
      <c r="Z63" s="1"/>
      <c r="AA63" s="1"/>
      <c r="AB63" s="1"/>
      <c r="AC63" s="1"/>
      <c r="AD63" s="1"/>
      <c r="AE63" s="1"/>
    </row>
    <row r="64" spans="1:31" s="191" customFormat="1" ht="21.9" customHeight="1" thickBot="1" x14ac:dyDescent="0.3">
      <c r="E64" s="729" t="s">
        <v>152</v>
      </c>
      <c r="F64" s="747"/>
      <c r="G64" s="620"/>
      <c r="H64" s="620"/>
      <c r="I64" s="620"/>
      <c r="J64" s="620"/>
      <c r="K64" s="621"/>
      <c r="M64" s="276" t="s">
        <v>165</v>
      </c>
      <c r="O64" s="257"/>
      <c r="P64" s="257"/>
      <c r="Q64" s="1"/>
      <c r="R64" s="1"/>
      <c r="S64" s="1"/>
      <c r="T64" s="1"/>
      <c r="U64" s="1"/>
      <c r="V64" s="1"/>
      <c r="W64" s="2"/>
      <c r="X64" s="1"/>
      <c r="Y64" s="1"/>
      <c r="Z64" s="1"/>
      <c r="AA64" s="1"/>
      <c r="AB64" s="1"/>
      <c r="AC64" s="1"/>
      <c r="AD64" s="1"/>
      <c r="AE64" s="1"/>
    </row>
    <row r="65" spans="1:31" s="191" customFormat="1" ht="21.9" customHeight="1" thickBot="1" x14ac:dyDescent="0.3">
      <c r="E65" s="723" t="s">
        <v>139</v>
      </c>
      <c r="F65" s="724"/>
      <c r="G65" s="261">
        <v>4.9437530000000001</v>
      </c>
      <c r="H65" s="630">
        <v>0</v>
      </c>
      <c r="I65" s="261">
        <v>26.686584443359543</v>
      </c>
      <c r="J65" s="630">
        <v>0</v>
      </c>
      <c r="K65" s="277">
        <v>44.150186166499999</v>
      </c>
      <c r="O65" s="257"/>
      <c r="P65" s="257"/>
      <c r="Q65" s="1"/>
      <c r="R65" s="1" t="b">
        <v>1</v>
      </c>
      <c r="S65" s="1"/>
      <c r="T65" s="1"/>
      <c r="U65" s="1"/>
      <c r="V65" s="1"/>
      <c r="W65" s="2"/>
      <c r="X65" s="1"/>
      <c r="Y65" s="1"/>
      <c r="Z65" s="1"/>
      <c r="AA65" s="1"/>
      <c r="AB65" s="1"/>
      <c r="AC65" s="1"/>
      <c r="AD65" s="1"/>
      <c r="AE65" s="1"/>
    </row>
    <row r="66" spans="1:31" s="191" customFormat="1" ht="20.100000000000001" customHeight="1" x14ac:dyDescent="0.35">
      <c r="A66" s="622"/>
      <c r="B66" s="622"/>
      <c r="C66" s="622"/>
      <c r="D66" s="622"/>
      <c r="E66" s="622"/>
      <c r="F66" s="622"/>
      <c r="G66" s="622"/>
      <c r="H66" s="622"/>
      <c r="J66" s="525"/>
      <c r="K66" s="525"/>
      <c r="L66" s="273"/>
      <c r="M66" s="273"/>
      <c r="N66" s="273"/>
      <c r="O66" s="257"/>
      <c r="P66" s="257"/>
      <c r="Q66" s="1"/>
      <c r="R66" s="1"/>
      <c r="S66" s="1"/>
      <c r="T66" s="1"/>
      <c r="U66" s="1"/>
      <c r="V66" s="1"/>
      <c r="W66" s="2"/>
      <c r="X66" s="1"/>
      <c r="Y66" s="1"/>
      <c r="Z66" s="1"/>
      <c r="AA66" s="1"/>
      <c r="AB66" s="1"/>
      <c r="AC66" s="1"/>
      <c r="AD66" s="1"/>
      <c r="AE66" s="1"/>
    </row>
    <row r="67" spans="1:31" s="191" customFormat="1" ht="20.100000000000001" customHeight="1" x14ac:dyDescent="0.4">
      <c r="A67" s="759" t="s">
        <v>166</v>
      </c>
      <c r="B67" s="759"/>
      <c r="C67" s="759"/>
      <c r="D67" s="759"/>
      <c r="E67" s="759"/>
      <c r="F67" s="759"/>
      <c r="G67" s="759"/>
      <c r="H67" s="759"/>
      <c r="I67" s="759"/>
      <c r="J67" s="759"/>
      <c r="K67" s="759"/>
      <c r="L67" s="759"/>
      <c r="M67" s="759"/>
      <c r="N67" s="759"/>
      <c r="O67" s="759"/>
      <c r="P67" s="759"/>
      <c r="Q67" s="759"/>
      <c r="R67" s="1"/>
      <c r="S67" s="1"/>
      <c r="T67" s="1"/>
      <c r="U67" s="1"/>
      <c r="V67" s="1"/>
      <c r="W67" s="2"/>
      <c r="X67" s="1"/>
      <c r="Y67" s="1"/>
      <c r="Z67" s="1"/>
      <c r="AA67" s="1"/>
      <c r="AB67" s="1"/>
      <c r="AC67" s="1"/>
      <c r="AD67" s="1"/>
      <c r="AE67" s="1"/>
    </row>
    <row r="68" spans="1:31" s="191" customFormat="1" ht="26.1" customHeight="1" thickBot="1" x14ac:dyDescent="0.4">
      <c r="A68" s="722" t="s">
        <v>167</v>
      </c>
      <c r="B68" s="722"/>
      <c r="C68" s="722"/>
      <c r="D68" s="722"/>
      <c r="E68" s="722"/>
      <c r="F68" s="722"/>
      <c r="G68" s="622"/>
      <c r="H68" s="622"/>
      <c r="I68" s="722" t="s">
        <v>168</v>
      </c>
      <c r="J68" s="722"/>
      <c r="K68" s="722"/>
      <c r="L68" s="722"/>
      <c r="M68" s="722"/>
      <c r="N68" s="722"/>
      <c r="O68" s="722"/>
      <c r="P68" s="257"/>
      <c r="Q68" s="1"/>
      <c r="R68" s="1"/>
      <c r="S68" s="1"/>
      <c r="T68" s="1"/>
      <c r="U68" s="1"/>
      <c r="V68" s="1"/>
      <c r="W68" s="2"/>
      <c r="X68" s="1"/>
      <c r="Y68" s="1"/>
      <c r="Z68" s="1"/>
      <c r="AA68" s="1"/>
      <c r="AB68" s="1"/>
      <c r="AC68" s="1"/>
      <c r="AD68" s="1"/>
      <c r="AE68" s="1"/>
    </row>
    <row r="69" spans="1:31" s="191" customFormat="1" ht="39.75" customHeight="1" thickBot="1" x14ac:dyDescent="0.4">
      <c r="A69" s="566" t="s">
        <v>143</v>
      </c>
      <c r="B69" s="251" t="s">
        <v>169</v>
      </c>
      <c r="C69" s="251" t="s">
        <v>170</v>
      </c>
      <c r="D69" s="251" t="s">
        <v>171</v>
      </c>
      <c r="E69" s="251" t="s">
        <v>159</v>
      </c>
      <c r="F69" s="264" t="s">
        <v>160</v>
      </c>
      <c r="G69" s="622"/>
      <c r="H69" s="622"/>
      <c r="I69" s="733" t="s">
        <v>143</v>
      </c>
      <c r="J69" s="748"/>
      <c r="K69" s="251" t="s">
        <v>169</v>
      </c>
      <c r="L69" s="251" t="s">
        <v>170</v>
      </c>
      <c r="M69" s="251" t="s">
        <v>171</v>
      </c>
      <c r="N69" s="251" t="s">
        <v>159</v>
      </c>
      <c r="O69" s="264" t="s">
        <v>160</v>
      </c>
      <c r="P69" s="257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  <c r="AB69" s="1"/>
      <c r="AC69" s="1"/>
      <c r="AD69" s="1"/>
      <c r="AE69" s="1"/>
    </row>
    <row r="70" spans="1:31" s="191" customFormat="1" ht="26.1" customHeight="1" x14ac:dyDescent="0.35">
      <c r="A70" s="568" t="s">
        <v>149</v>
      </c>
      <c r="B70" s="266">
        <v>2.6698010000000001</v>
      </c>
      <c r="C70" s="266">
        <v>281780.71000000002</v>
      </c>
      <c r="D70" s="266">
        <v>0.75229842133871017</v>
      </c>
      <c r="E70" s="266">
        <v>604.45010000000002</v>
      </c>
      <c r="F70" s="267">
        <v>1.2445997135887812</v>
      </c>
      <c r="G70" s="632"/>
      <c r="H70" s="622"/>
      <c r="I70" s="744" t="s">
        <v>149</v>
      </c>
      <c r="J70" s="761"/>
      <c r="K70" s="278">
        <v>8.9454630000000002</v>
      </c>
      <c r="L70" s="266">
        <v>383371.85</v>
      </c>
      <c r="M70" s="278">
        <v>3.4294386994165498</v>
      </c>
      <c r="N70" s="278">
        <v>604.45010000000002</v>
      </c>
      <c r="O70" s="279">
        <v>5.6736506444726365</v>
      </c>
      <c r="P70" s="257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  <c r="AB70" s="1"/>
      <c r="AC70" s="1"/>
      <c r="AD70" s="1"/>
      <c r="AE70" s="1"/>
    </row>
    <row r="71" spans="1:31" s="191" customFormat="1" ht="26.1" customHeight="1" x14ac:dyDescent="0.35">
      <c r="A71" s="567" t="s">
        <v>150</v>
      </c>
      <c r="B71" s="258"/>
      <c r="C71" s="258"/>
      <c r="D71" s="258"/>
      <c r="E71" s="258"/>
      <c r="F71" s="486"/>
      <c r="G71" s="622"/>
      <c r="H71" s="622"/>
      <c r="I71" s="738" t="s">
        <v>150</v>
      </c>
      <c r="J71" s="739"/>
      <c r="K71" s="258"/>
      <c r="L71" s="258"/>
      <c r="M71" s="258"/>
      <c r="N71" s="258"/>
      <c r="O71" s="486"/>
      <c r="P71" s="257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  <c r="AB71" s="1"/>
      <c r="AC71" s="1"/>
      <c r="AD71" s="1"/>
      <c r="AE71" s="1"/>
    </row>
    <row r="72" spans="1:31" s="191" customFormat="1" ht="26.1" customHeight="1" x14ac:dyDescent="0.35">
      <c r="A72" s="567" t="s">
        <v>151</v>
      </c>
      <c r="B72" s="258"/>
      <c r="C72" s="258"/>
      <c r="D72" s="258"/>
      <c r="E72" s="258"/>
      <c r="F72" s="486"/>
      <c r="G72" s="632"/>
      <c r="H72" s="622"/>
      <c r="I72" s="738" t="s">
        <v>151</v>
      </c>
      <c r="J72" s="739"/>
      <c r="K72" s="258"/>
      <c r="L72" s="258"/>
      <c r="M72" s="258"/>
      <c r="N72" s="258"/>
      <c r="O72" s="486"/>
      <c r="P72" s="257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  <c r="AB72" s="1"/>
      <c r="AC72" s="1"/>
      <c r="AD72" s="1"/>
      <c r="AE72" s="1"/>
    </row>
    <row r="73" spans="1:31" s="191" customFormat="1" ht="26.1" customHeight="1" thickBot="1" x14ac:dyDescent="0.4">
      <c r="A73" s="564" t="s">
        <v>152</v>
      </c>
      <c r="B73" s="258"/>
      <c r="C73" s="258"/>
      <c r="D73" s="258"/>
      <c r="E73" s="258"/>
      <c r="F73" s="486"/>
      <c r="G73" s="280"/>
      <c r="H73" s="622"/>
      <c r="I73" s="729" t="s">
        <v>152</v>
      </c>
      <c r="J73" s="747"/>
      <c r="K73" s="258"/>
      <c r="L73" s="258"/>
      <c r="M73" s="258"/>
      <c r="N73" s="258"/>
      <c r="O73" s="619"/>
      <c r="P73" s="257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  <c r="AB73" s="1"/>
      <c r="AC73" s="1"/>
      <c r="AD73" s="1"/>
      <c r="AE73" s="1"/>
    </row>
    <row r="74" spans="1:31" s="191" customFormat="1" ht="26.1" customHeight="1" thickBot="1" x14ac:dyDescent="0.4">
      <c r="A74" s="563" t="s">
        <v>139</v>
      </c>
      <c r="B74" s="261">
        <v>2.6698010000000001</v>
      </c>
      <c r="C74" s="630">
        <v>0</v>
      </c>
      <c r="D74" s="261">
        <v>0.75229842133871017</v>
      </c>
      <c r="E74" s="630">
        <v>0</v>
      </c>
      <c r="F74" s="271">
        <v>1.2445997135887812</v>
      </c>
      <c r="G74" s="622"/>
      <c r="H74" s="622"/>
      <c r="I74" s="723" t="s">
        <v>139</v>
      </c>
      <c r="J74" s="724"/>
      <c r="K74" s="261">
        <v>8.9454630000000002</v>
      </c>
      <c r="L74" s="630">
        <v>0</v>
      </c>
      <c r="M74" s="261">
        <v>3.4294386994165498</v>
      </c>
      <c r="N74" s="630">
        <v>0</v>
      </c>
      <c r="O74" s="271">
        <v>5.6736506444726365</v>
      </c>
      <c r="P74" s="257"/>
      <c r="Q74" s="1"/>
      <c r="R74" s="1" t="b">
        <v>1</v>
      </c>
      <c r="S74" s="1" t="b">
        <v>1</v>
      </c>
      <c r="T74" s="1"/>
      <c r="U74" s="1"/>
      <c r="V74" s="1"/>
      <c r="W74" s="2"/>
      <c r="X74" s="1"/>
      <c r="Y74" s="1"/>
      <c r="Z74" s="1"/>
      <c r="AA74" s="1"/>
      <c r="AB74" s="1"/>
      <c r="AC74" s="1"/>
      <c r="AD74" s="1"/>
      <c r="AE74" s="1"/>
    </row>
    <row r="75" spans="1:31" s="191" customFormat="1" ht="17.25" customHeight="1" x14ac:dyDescent="0.35">
      <c r="G75" s="622"/>
      <c r="H75" s="622"/>
      <c r="I75" s="525"/>
      <c r="J75" s="525"/>
      <c r="K75" s="525"/>
      <c r="L75" s="273"/>
      <c r="M75" s="273"/>
      <c r="N75" s="273"/>
      <c r="O75" s="257"/>
      <c r="P75" s="257"/>
      <c r="Q75" s="1"/>
      <c r="R75" s="1"/>
      <c r="S75" s="1"/>
      <c r="T75" s="1"/>
      <c r="U75" s="1"/>
      <c r="V75" s="1"/>
      <c r="W75" s="2"/>
      <c r="X75" s="1"/>
      <c r="Y75" s="1"/>
      <c r="Z75" s="1"/>
      <c r="AA75" s="1"/>
      <c r="AB75" s="1"/>
      <c r="AC75" s="1"/>
      <c r="AD75" s="1"/>
      <c r="AE75" s="1"/>
    </row>
    <row r="76" spans="1:31" s="191" customFormat="1" ht="185.25" customHeight="1" x14ac:dyDescent="0.35">
      <c r="G76" s="622"/>
      <c r="H76" s="622"/>
      <c r="I76" s="525"/>
      <c r="J76" s="525"/>
      <c r="K76" s="525"/>
      <c r="L76" s="273"/>
      <c r="M76" s="273"/>
      <c r="N76" s="273"/>
      <c r="O76" s="257"/>
      <c r="P76" s="257"/>
      <c r="Q76" s="1"/>
      <c r="R76" s="1"/>
      <c r="S76" s="1"/>
      <c r="T76" s="1"/>
      <c r="U76" s="1"/>
      <c r="V76" s="1"/>
      <c r="W76" s="2"/>
      <c r="X76" s="1"/>
      <c r="Y76" s="1"/>
      <c r="Z76" s="1"/>
      <c r="AA76" s="1"/>
      <c r="AB76" s="1"/>
      <c r="AC76" s="1"/>
      <c r="AD76" s="1"/>
      <c r="AE76" s="1"/>
    </row>
    <row r="77" spans="1:31" s="191" customFormat="1" ht="17.25" customHeight="1" x14ac:dyDescent="0.35">
      <c r="G77" s="622"/>
      <c r="H77" s="622"/>
      <c r="I77" s="525"/>
      <c r="J77" s="525"/>
      <c r="K77" s="525"/>
      <c r="L77" s="273"/>
      <c r="M77" s="273"/>
      <c r="N77" s="273"/>
      <c r="O77" s="257"/>
      <c r="P77" s="257"/>
      <c r="Q77" s="1"/>
      <c r="R77" s="1"/>
      <c r="S77" s="1"/>
      <c r="T77" s="1"/>
      <c r="U77" s="1"/>
      <c r="V77" s="1"/>
      <c r="W77" s="2"/>
      <c r="X77" s="1"/>
      <c r="Y77" s="1"/>
      <c r="Z77" s="1"/>
      <c r="AA77" s="1"/>
      <c r="AB77" s="1"/>
      <c r="AC77" s="1"/>
      <c r="AD77" s="1"/>
      <c r="AE77" s="1"/>
    </row>
    <row r="78" spans="1:31" s="191" customFormat="1" ht="17.25" customHeight="1" x14ac:dyDescent="0.4">
      <c r="A78" s="513"/>
      <c r="B78" s="759" t="s">
        <v>288</v>
      </c>
      <c r="C78" s="759"/>
      <c r="D78" s="759"/>
      <c r="E78" s="759"/>
      <c r="F78" s="513"/>
      <c r="G78" s="513"/>
      <c r="H78" s="513"/>
      <c r="I78" s="513"/>
      <c r="J78" s="725" t="s">
        <v>341</v>
      </c>
      <c r="K78" s="725"/>
      <c r="L78" s="725"/>
      <c r="M78" s="725"/>
      <c r="N78" s="725"/>
      <c r="O78" s="513"/>
      <c r="P78" s="513"/>
      <c r="Q78" s="513"/>
      <c r="R78" s="1"/>
      <c r="S78" s="1"/>
      <c r="T78" s="1"/>
      <c r="U78" s="1"/>
      <c r="V78" s="1"/>
      <c r="W78" s="2"/>
      <c r="X78" s="1"/>
      <c r="Y78" s="1"/>
      <c r="Z78" s="1"/>
      <c r="AA78" s="1"/>
      <c r="AB78" s="1"/>
      <c r="AC78" s="1"/>
      <c r="AD78" s="1"/>
      <c r="AE78" s="1"/>
    </row>
    <row r="79" spans="1:31" s="191" customFormat="1" ht="17.25" customHeight="1" thickBot="1" x14ac:dyDescent="0.3">
      <c r="B79" s="757"/>
      <c r="C79" s="758"/>
      <c r="D79" s="758"/>
      <c r="E79" s="758"/>
      <c r="G79" s="512"/>
      <c r="H79" s="512"/>
      <c r="I79" s="512"/>
      <c r="J79" s="510"/>
      <c r="K79" s="766"/>
      <c r="L79" s="766"/>
      <c r="M79" s="766"/>
      <c r="O79" s="257"/>
      <c r="P79" s="257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  <c r="AB79" s="1"/>
      <c r="AC79" s="1"/>
      <c r="AD79" s="1"/>
      <c r="AE79" s="1"/>
    </row>
    <row r="80" spans="1:31" s="191" customFormat="1" ht="42.75" customHeight="1" thickBot="1" x14ac:dyDescent="0.3">
      <c r="B80" s="762" t="s">
        <v>143</v>
      </c>
      <c r="C80" s="763"/>
      <c r="D80" s="362" t="s">
        <v>347</v>
      </c>
      <c r="E80" s="362" t="s">
        <v>348</v>
      </c>
      <c r="F80" s="764" t="s">
        <v>346</v>
      </c>
      <c r="G80" s="765"/>
      <c r="J80" s="352"/>
      <c r="K80" s="713" t="s">
        <v>143</v>
      </c>
      <c r="L80" s="714"/>
      <c r="M80" s="362" t="s">
        <v>347</v>
      </c>
      <c r="N80" s="426" t="s">
        <v>348</v>
      </c>
      <c r="O80" s="534" t="s">
        <v>345</v>
      </c>
      <c r="P80" s="533"/>
      <c r="S80" s="1"/>
      <c r="T80" s="1"/>
      <c r="U80" s="1"/>
      <c r="V80" s="1"/>
      <c r="W80" s="2"/>
      <c r="X80" s="1"/>
      <c r="Y80" s="1"/>
      <c r="Z80" s="1"/>
      <c r="AA80" s="1"/>
      <c r="AB80" s="1"/>
      <c r="AC80" s="1"/>
      <c r="AD80" s="1"/>
      <c r="AE80" s="1"/>
    </row>
    <row r="81" spans="1:31" s="191" customFormat="1" ht="17.25" customHeight="1" x14ac:dyDescent="0.25">
      <c r="B81" s="749" t="s">
        <v>149</v>
      </c>
      <c r="C81" s="750"/>
      <c r="D81" s="526">
        <v>0</v>
      </c>
      <c r="E81" s="526">
        <v>604.45010000000002</v>
      </c>
      <c r="F81" s="751">
        <v>4.6478420162124738</v>
      </c>
      <c r="G81" s="752"/>
      <c r="K81" s="749" t="s">
        <v>149</v>
      </c>
      <c r="L81" s="750"/>
      <c r="M81" s="526">
        <v>-10.035894779792409</v>
      </c>
      <c r="N81" s="535">
        <v>604.45010000000002</v>
      </c>
      <c r="O81" s="530">
        <v>-6.0661976032350005</v>
      </c>
      <c r="P81" s="273"/>
      <c r="S81" s="1"/>
      <c r="T81" s="1"/>
      <c r="U81" s="1"/>
      <c r="V81" s="1"/>
      <c r="W81" s="2"/>
      <c r="X81" s="1"/>
      <c r="Y81" s="1"/>
      <c r="Z81" s="1"/>
      <c r="AA81" s="1"/>
      <c r="AB81" s="1"/>
      <c r="AC81" s="1"/>
      <c r="AD81" s="1"/>
      <c r="AE81" s="1"/>
    </row>
    <row r="82" spans="1:31" s="191" customFormat="1" ht="17.25" customHeight="1" x14ac:dyDescent="0.25">
      <c r="B82" s="703" t="s">
        <v>150</v>
      </c>
      <c r="C82" s="704"/>
      <c r="D82" s="541"/>
      <c r="E82" s="527"/>
      <c r="F82" s="707"/>
      <c r="G82" s="708"/>
      <c r="K82" s="703" t="s">
        <v>150</v>
      </c>
      <c r="L82" s="704"/>
      <c r="M82" s="542"/>
      <c r="N82" s="536"/>
      <c r="O82" s="531"/>
      <c r="P82" s="273" t="s">
        <v>352</v>
      </c>
      <c r="S82" s="1"/>
      <c r="T82" s="1"/>
      <c r="U82" s="1"/>
      <c r="V82" s="1"/>
      <c r="W82" s="2"/>
      <c r="X82" s="1"/>
      <c r="Y82" s="1"/>
      <c r="Z82" s="1"/>
      <c r="AA82" s="1"/>
      <c r="AB82" s="1"/>
      <c r="AC82" s="1"/>
      <c r="AD82" s="1"/>
      <c r="AE82" s="1"/>
    </row>
    <row r="83" spans="1:31" s="191" customFormat="1" ht="17.25" customHeight="1" x14ac:dyDescent="0.25">
      <c r="B83" s="703" t="s">
        <v>151</v>
      </c>
      <c r="C83" s="704"/>
      <c r="D83" s="541"/>
      <c r="E83" s="527"/>
      <c r="F83" s="633"/>
      <c r="G83" s="540"/>
      <c r="K83" s="703" t="s">
        <v>151</v>
      </c>
      <c r="L83" s="704"/>
      <c r="M83" s="542"/>
      <c r="N83" s="536"/>
      <c r="O83" s="531"/>
      <c r="P83" s="273"/>
      <c r="S83" s="1"/>
      <c r="T83" s="1"/>
      <c r="U83" s="1"/>
      <c r="V83" s="1"/>
      <c r="W83" s="2"/>
      <c r="X83" s="1"/>
      <c r="Y83" s="1"/>
      <c r="Z83" s="1"/>
      <c r="AA83" s="1"/>
      <c r="AB83" s="1"/>
      <c r="AC83" s="1"/>
      <c r="AD83" s="1"/>
      <c r="AE83" s="1"/>
    </row>
    <row r="84" spans="1:31" s="191" customFormat="1" ht="17.25" customHeight="1" thickBot="1" x14ac:dyDescent="0.3">
      <c r="B84" s="753" t="s">
        <v>152</v>
      </c>
      <c r="C84" s="754"/>
      <c r="D84" s="623"/>
      <c r="E84" s="528"/>
      <c r="F84" s="755"/>
      <c r="G84" s="756"/>
      <c r="K84" s="705" t="s">
        <v>152</v>
      </c>
      <c r="L84" s="706"/>
      <c r="M84" s="624"/>
      <c r="N84" s="537"/>
      <c r="O84" s="531"/>
      <c r="P84" s="273"/>
      <c r="S84" s="1"/>
      <c r="T84" s="1"/>
      <c r="U84" s="1"/>
      <c r="V84" s="1"/>
      <c r="W84" s="2"/>
      <c r="X84" s="1"/>
      <c r="Y84" s="1"/>
      <c r="Z84" s="1"/>
      <c r="AA84" s="1"/>
      <c r="AB84" s="1"/>
      <c r="AC84" s="1"/>
      <c r="AD84" s="1"/>
      <c r="AE84" s="1"/>
    </row>
    <row r="85" spans="1:31" s="191" customFormat="1" ht="17.25" customHeight="1" thickBot="1" x14ac:dyDescent="0.3">
      <c r="B85" s="742" t="s">
        <v>139</v>
      </c>
      <c r="C85" s="743"/>
      <c r="D85" s="529"/>
      <c r="E85" s="529"/>
      <c r="F85" s="711">
        <v>4.6478420162124738</v>
      </c>
      <c r="G85" s="712"/>
      <c r="K85" s="709" t="s">
        <v>139</v>
      </c>
      <c r="L85" s="710"/>
      <c r="M85" s="529"/>
      <c r="N85" s="529"/>
      <c r="O85" s="532">
        <v>-6.0661976032350005</v>
      </c>
      <c r="P85" s="273"/>
      <c r="R85" s="196">
        <v>4.6478420162124738</v>
      </c>
      <c r="S85" s="1"/>
      <c r="T85" s="1"/>
      <c r="U85" s="1"/>
      <c r="V85" s="1"/>
      <c r="W85" s="2"/>
      <c r="X85" s="1"/>
      <c r="Y85" s="1"/>
      <c r="Z85" s="1"/>
      <c r="AA85" s="1"/>
      <c r="AB85" s="1"/>
      <c r="AC85" s="1"/>
      <c r="AD85" s="1"/>
      <c r="AE85" s="1"/>
    </row>
    <row r="86" spans="1:31" s="191" customFormat="1" ht="17.25" customHeight="1" x14ac:dyDescent="0.35">
      <c r="G86" s="622"/>
      <c r="H86" s="622"/>
      <c r="I86" s="525"/>
      <c r="J86" s="760" t="s">
        <v>354</v>
      </c>
      <c r="K86" s="760"/>
      <c r="L86" s="760"/>
      <c r="M86" s="760"/>
      <c r="N86" s="760"/>
      <c r="O86" s="760"/>
      <c r="P86" s="760"/>
      <c r="Q86" s="1"/>
      <c r="R86" s="1"/>
      <c r="S86" s="1"/>
      <c r="T86" s="1"/>
      <c r="U86" s="1"/>
      <c r="V86" s="1"/>
      <c r="W86" s="2"/>
      <c r="X86" s="1"/>
      <c r="Y86" s="1"/>
      <c r="Z86" s="1"/>
      <c r="AA86" s="1"/>
      <c r="AB86" s="1"/>
      <c r="AC86" s="1"/>
      <c r="AD86" s="1"/>
      <c r="AE86" s="1"/>
    </row>
    <row r="87" spans="1:31" s="191" customFormat="1" ht="26.1" customHeight="1" x14ac:dyDescent="0.25">
      <c r="A87" s="727" t="s">
        <v>362</v>
      </c>
      <c r="B87" s="727"/>
      <c r="C87" s="727"/>
      <c r="D87" s="727"/>
      <c r="E87" s="727"/>
      <c r="F87" s="727"/>
      <c r="G87" s="727"/>
      <c r="H87" s="727"/>
      <c r="I87" s="727"/>
      <c r="J87" s="727"/>
      <c r="K87" s="727"/>
      <c r="L87" s="727"/>
      <c r="M87" s="727"/>
      <c r="N87" s="727"/>
      <c r="O87" s="727"/>
      <c r="P87" s="727"/>
      <c r="Q87" s="727"/>
      <c r="R87" s="1"/>
      <c r="S87" s="1"/>
      <c r="T87" s="1"/>
      <c r="U87" s="1"/>
      <c r="V87" s="1"/>
      <c r="W87" s="2"/>
      <c r="X87" s="1"/>
      <c r="Y87" s="1"/>
      <c r="Z87" s="1"/>
      <c r="AA87" s="1"/>
      <c r="AB87" s="1"/>
      <c r="AC87" s="1"/>
      <c r="AD87" s="1"/>
      <c r="AE87" s="1"/>
    </row>
    <row r="88" spans="1:31" s="191" customFormat="1" ht="26.1" customHeight="1" x14ac:dyDescent="0.35">
      <c r="A88" s="191" t="s">
        <v>339</v>
      </c>
      <c r="B88" s="525"/>
      <c r="C88" s="525"/>
      <c r="D88" s="525"/>
      <c r="E88" s="525"/>
      <c r="F88" s="525"/>
      <c r="G88" s="622"/>
      <c r="H88" s="622"/>
      <c r="I88" s="525"/>
      <c r="J88" s="525"/>
      <c r="K88" s="525"/>
      <c r="L88" s="273"/>
      <c r="M88" s="273"/>
      <c r="N88" s="273"/>
      <c r="O88" s="257"/>
      <c r="P88" s="257"/>
      <c r="Q88" s="1"/>
      <c r="R88" s="1"/>
      <c r="S88" s="1"/>
      <c r="T88" s="1"/>
      <c r="U88" s="1"/>
      <c r="V88" s="1"/>
      <c r="W88" s="2"/>
      <c r="X88" s="1"/>
      <c r="Y88" s="1"/>
      <c r="Z88" s="1"/>
      <c r="AA88" s="1"/>
      <c r="AB88" s="1"/>
      <c r="AC88" s="1"/>
      <c r="AD88" s="1"/>
      <c r="AE88" s="1"/>
    </row>
    <row r="89" spans="1:31" s="191" customFormat="1" ht="26.1" customHeight="1" x14ac:dyDescent="0.25">
      <c r="A89" s="726" t="s">
        <v>172</v>
      </c>
      <c r="B89" s="726"/>
      <c r="C89" s="726"/>
      <c r="D89" s="726"/>
      <c r="E89" s="726"/>
      <c r="F89" s="726"/>
      <c r="G89" s="726"/>
      <c r="H89" s="726"/>
      <c r="I89" s="726"/>
      <c r="J89" s="726"/>
      <c r="K89" s="726"/>
      <c r="L89" s="726"/>
      <c r="M89" s="726"/>
      <c r="N89" s="726"/>
      <c r="O89" s="726"/>
      <c r="P89" s="726"/>
      <c r="Q89" s="726"/>
      <c r="R89" s="1"/>
      <c r="S89" s="1"/>
      <c r="T89" s="1"/>
      <c r="U89" s="1"/>
      <c r="V89" s="1"/>
      <c r="W89" s="2"/>
      <c r="X89" s="1"/>
      <c r="Y89" s="1"/>
      <c r="Z89" s="1"/>
      <c r="AA89" s="1"/>
      <c r="AB89" s="1"/>
      <c r="AC89" s="1"/>
      <c r="AD89" s="1"/>
      <c r="AE89" s="1"/>
    </row>
    <row r="90" spans="1:31" s="191" customFormat="1" ht="26.1" customHeight="1" thickBot="1" x14ac:dyDescent="0.4">
      <c r="A90" s="628"/>
      <c r="B90" s="213"/>
      <c r="C90" s="213"/>
      <c r="D90" s="213"/>
      <c r="E90" s="525"/>
      <c r="F90" s="525"/>
      <c r="G90" s="525"/>
      <c r="H90" s="525"/>
      <c r="I90" s="525"/>
      <c r="J90" s="525"/>
      <c r="K90" s="525"/>
      <c r="L90" s="273"/>
      <c r="M90" s="273"/>
      <c r="N90" s="273"/>
      <c r="O90" s="257"/>
      <c r="P90" s="257"/>
      <c r="Q90" s="1"/>
      <c r="R90" s="1"/>
      <c r="S90" s="1"/>
      <c r="T90" s="1"/>
      <c r="U90" s="1"/>
      <c r="V90" s="1"/>
      <c r="W90" s="2"/>
      <c r="X90" s="1"/>
      <c r="Y90" s="1"/>
      <c r="Z90" s="1"/>
      <c r="AA90" s="1"/>
      <c r="AB90" s="1"/>
      <c r="AC90" s="1"/>
      <c r="AD90" s="1"/>
      <c r="AE90" s="1"/>
    </row>
    <row r="91" spans="1:31" s="191" customFormat="1" ht="54" customHeight="1" thickBot="1" x14ac:dyDescent="0.3">
      <c r="E91" s="733" t="s">
        <v>143</v>
      </c>
      <c r="F91" s="748"/>
      <c r="G91" s="251" t="s">
        <v>173</v>
      </c>
      <c r="H91" s="251" t="s">
        <v>174</v>
      </c>
      <c r="I91" s="251" t="s">
        <v>175</v>
      </c>
      <c r="J91" s="251" t="s">
        <v>176</v>
      </c>
      <c r="K91" s="252" t="s">
        <v>177</v>
      </c>
      <c r="L91" s="273"/>
      <c r="M91" s="273"/>
      <c r="N91" s="273"/>
      <c r="O91" s="257"/>
      <c r="P91" s="257"/>
      <c r="Q91" s="1"/>
      <c r="R91" s="1"/>
      <c r="S91" s="1"/>
      <c r="T91" s="1"/>
      <c r="U91" s="1"/>
      <c r="V91" s="1"/>
      <c r="W91" s="2"/>
      <c r="X91" s="1"/>
      <c r="Y91" s="1"/>
      <c r="Z91" s="1"/>
      <c r="AA91" s="1"/>
      <c r="AB91" s="1"/>
      <c r="AC91" s="1"/>
      <c r="AD91" s="1"/>
      <c r="AE91" s="1"/>
    </row>
    <row r="92" spans="1:31" s="191" customFormat="1" ht="26.1" customHeight="1" x14ac:dyDescent="0.25">
      <c r="E92" s="744" t="s">
        <v>149</v>
      </c>
      <c r="F92" s="761"/>
      <c r="G92" s="266">
        <v>3.4779210000000003</v>
      </c>
      <c r="H92" s="266">
        <v>79.453000000000003</v>
      </c>
      <c r="I92" s="266">
        <v>276.33125721300001</v>
      </c>
      <c r="J92" s="266">
        <v>602.01639999999998</v>
      </c>
      <c r="K92" s="267">
        <v>166.35594867484429</v>
      </c>
      <c r="L92" s="273"/>
      <c r="M92" s="273"/>
      <c r="N92" s="273"/>
      <c r="O92" s="257"/>
      <c r="P92" s="257"/>
      <c r="Q92" s="1"/>
      <c r="R92" s="1"/>
      <c r="S92" s="1"/>
      <c r="T92" s="1"/>
      <c r="U92" s="1"/>
      <c r="V92" s="1"/>
      <c r="W92" s="2"/>
      <c r="X92" s="1"/>
      <c r="Y92" s="1"/>
      <c r="Z92" s="1"/>
      <c r="AA92" s="1"/>
      <c r="AB92" s="1"/>
      <c r="AC92" s="1"/>
      <c r="AD92" s="1"/>
      <c r="AE92" s="1"/>
    </row>
    <row r="93" spans="1:31" s="191" customFormat="1" ht="26.1" customHeight="1" x14ac:dyDescent="0.25">
      <c r="E93" s="738" t="s">
        <v>150</v>
      </c>
      <c r="F93" s="739"/>
      <c r="G93" s="258"/>
      <c r="H93" s="258"/>
      <c r="I93" s="258"/>
      <c r="J93" s="258"/>
      <c r="K93" s="486"/>
      <c r="L93" s="273"/>
      <c r="M93" s="273"/>
      <c r="N93" s="273"/>
      <c r="O93" s="257"/>
      <c r="P93" s="257"/>
      <c r="Q93" s="1"/>
      <c r="R93" s="1"/>
      <c r="S93" s="1"/>
      <c r="T93" s="1"/>
      <c r="U93" s="1"/>
      <c r="V93" s="1"/>
      <c r="W93" s="2"/>
      <c r="X93" s="1"/>
      <c r="Y93" s="1"/>
      <c r="Z93" s="1"/>
      <c r="AA93" s="1"/>
      <c r="AB93" s="1"/>
      <c r="AC93" s="1"/>
      <c r="AD93" s="1"/>
      <c r="AE93" s="1"/>
    </row>
    <row r="94" spans="1:31" s="191" customFormat="1" ht="26.1" customHeight="1" x14ac:dyDescent="0.25">
      <c r="E94" s="738" t="s">
        <v>151</v>
      </c>
      <c r="F94" s="739"/>
      <c r="G94" s="258"/>
      <c r="H94" s="258"/>
      <c r="I94" s="258"/>
      <c r="J94" s="258"/>
      <c r="K94" s="486"/>
      <c r="L94" s="273"/>
      <c r="M94" s="273"/>
      <c r="N94" s="273"/>
      <c r="O94" s="257"/>
      <c r="P94" s="257"/>
      <c r="Q94" s="1"/>
      <c r="R94" s="1"/>
      <c r="S94" s="1"/>
      <c r="T94" s="1"/>
      <c r="U94" s="1"/>
      <c r="V94" s="1"/>
      <c r="W94" s="2"/>
      <c r="X94" s="1"/>
      <c r="Y94" s="1"/>
      <c r="Z94" s="1"/>
      <c r="AA94" s="1"/>
      <c r="AB94" s="1"/>
      <c r="AC94" s="1"/>
      <c r="AD94" s="1"/>
      <c r="AE94" s="1"/>
    </row>
    <row r="95" spans="1:31" s="191" customFormat="1" ht="26.1" customHeight="1" thickBot="1" x14ac:dyDescent="0.3">
      <c r="E95" s="729" t="s">
        <v>152</v>
      </c>
      <c r="F95" s="747"/>
      <c r="G95" s="258"/>
      <c r="H95" s="258"/>
      <c r="I95" s="258"/>
      <c r="J95" s="258"/>
      <c r="K95" s="619"/>
      <c r="L95" s="273"/>
      <c r="M95" s="273"/>
      <c r="N95" s="273"/>
      <c r="O95" s="257"/>
      <c r="P95" s="257"/>
      <c r="Q95" s="1"/>
      <c r="R95" s="1"/>
      <c r="S95" s="1"/>
      <c r="T95" s="1"/>
      <c r="U95" s="1"/>
      <c r="V95" s="1"/>
      <c r="W95" s="2"/>
      <c r="X95" s="1"/>
      <c r="Y95" s="1"/>
      <c r="Z95" s="1"/>
      <c r="AA95" s="1"/>
      <c r="AB95" s="1"/>
      <c r="AC95" s="1"/>
      <c r="AD95" s="1"/>
      <c r="AE95" s="1"/>
    </row>
    <row r="96" spans="1:31" s="191" customFormat="1" ht="26.1" customHeight="1" thickBot="1" x14ac:dyDescent="0.3">
      <c r="E96" s="723" t="s">
        <v>139</v>
      </c>
      <c r="F96" s="724"/>
      <c r="G96" s="261">
        <v>3.4779210000000003</v>
      </c>
      <c r="H96" s="630">
        <v>0</v>
      </c>
      <c r="I96" s="261">
        <v>276.33125721300001</v>
      </c>
      <c r="J96" s="630">
        <v>0</v>
      </c>
      <c r="K96" s="271">
        <v>166.35594867484429</v>
      </c>
      <c r="L96" s="273"/>
      <c r="M96" s="273"/>
      <c r="N96" s="273"/>
      <c r="O96" s="257"/>
      <c r="P96" s="257"/>
      <c r="Q96" s="1"/>
      <c r="R96" s="1"/>
      <c r="S96" s="1"/>
      <c r="T96" s="1"/>
      <c r="U96" s="1"/>
      <c r="V96" s="1"/>
      <c r="W96" s="2"/>
      <c r="X96" s="1"/>
      <c r="Y96" s="1"/>
      <c r="Z96" s="1"/>
      <c r="AA96" s="1"/>
      <c r="AB96" s="1"/>
      <c r="AC96" s="1"/>
      <c r="AD96" s="1"/>
      <c r="AE96" s="1"/>
    </row>
    <row r="97" spans="1:31" s="191" customFormat="1" ht="26.1" customHeight="1" x14ac:dyDescent="0.25"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57"/>
      <c r="P97" s="257"/>
      <c r="Q97" s="1"/>
      <c r="R97" s="1"/>
      <c r="S97" s="1"/>
      <c r="T97" s="1"/>
      <c r="U97" s="1"/>
      <c r="V97" s="1"/>
      <c r="W97" s="2"/>
      <c r="X97" s="1"/>
      <c r="Y97" s="1"/>
      <c r="Z97" s="1"/>
      <c r="AA97" s="1"/>
      <c r="AB97" s="1"/>
      <c r="AC97" s="1"/>
      <c r="AD97" s="1"/>
      <c r="AE97" s="1"/>
    </row>
    <row r="98" spans="1:31" s="191" customFormat="1" ht="26.1" customHeight="1" x14ac:dyDescent="0.25">
      <c r="A98" s="726" t="s">
        <v>178</v>
      </c>
      <c r="B98" s="726"/>
      <c r="C98" s="726"/>
      <c r="D98" s="726"/>
      <c r="E98" s="726"/>
      <c r="F98" s="726"/>
      <c r="G98" s="726"/>
      <c r="H98" s="726"/>
      <c r="I98" s="726"/>
      <c r="J98" s="726"/>
      <c r="K98" s="726"/>
      <c r="L98" s="726"/>
      <c r="M98" s="726"/>
      <c r="N98" s="726"/>
      <c r="O98" s="726"/>
      <c r="P98" s="726"/>
      <c r="Q98" s="726"/>
      <c r="R98" s="1"/>
      <c r="S98" s="1"/>
      <c r="T98" s="1"/>
      <c r="U98" s="1"/>
      <c r="V98" s="1"/>
      <c r="W98" s="2"/>
      <c r="X98" s="1"/>
      <c r="Y98" s="1"/>
      <c r="Z98" s="1"/>
      <c r="AA98" s="1"/>
      <c r="AB98" s="1"/>
      <c r="AC98" s="1"/>
      <c r="AD98" s="1"/>
      <c r="AE98" s="1"/>
    </row>
    <row r="99" spans="1:31" s="191" customFormat="1" ht="26.1" customHeight="1" thickBot="1" x14ac:dyDescent="0.4">
      <c r="A99" s="722" t="s">
        <v>154</v>
      </c>
      <c r="B99" s="722"/>
      <c r="C99" s="722"/>
      <c r="D99" s="722"/>
      <c r="E99" s="722"/>
      <c r="F99" s="722"/>
      <c r="G99" s="622"/>
      <c r="H99" s="622"/>
      <c r="I99" s="722" t="s">
        <v>179</v>
      </c>
      <c r="J99" s="722"/>
      <c r="K99" s="722"/>
      <c r="L99" s="722"/>
      <c r="M99" s="722"/>
      <c r="N99" s="722"/>
      <c r="O99" s="722"/>
      <c r="P99" s="257"/>
      <c r="Q99" s="1"/>
      <c r="R99" s="1"/>
      <c r="S99" s="1"/>
      <c r="T99" s="1"/>
      <c r="U99" s="1"/>
      <c r="V99" s="1"/>
      <c r="W99" s="2"/>
      <c r="X99" s="1"/>
      <c r="Y99" s="1"/>
      <c r="Z99" s="1"/>
      <c r="AA99" s="1"/>
      <c r="AB99" s="1"/>
      <c r="AC99" s="1"/>
      <c r="AD99" s="1"/>
      <c r="AE99" s="1"/>
    </row>
    <row r="100" spans="1:31" s="191" customFormat="1" ht="37.5" customHeight="1" thickBot="1" x14ac:dyDescent="0.4">
      <c r="A100" s="281" t="s">
        <v>143</v>
      </c>
      <c r="B100" s="575" t="s">
        <v>161</v>
      </c>
      <c r="C100" s="575" t="s">
        <v>180</v>
      </c>
      <c r="D100" s="575" t="s">
        <v>171</v>
      </c>
      <c r="E100" s="575" t="s">
        <v>181</v>
      </c>
      <c r="F100" s="282" t="s">
        <v>182</v>
      </c>
      <c r="G100" s="632"/>
      <c r="H100" s="622"/>
      <c r="I100" s="713" t="s">
        <v>143</v>
      </c>
      <c r="J100" s="714"/>
      <c r="K100" s="575" t="s">
        <v>183</v>
      </c>
      <c r="L100" s="575" t="s">
        <v>184</v>
      </c>
      <c r="M100" s="575" t="s">
        <v>185</v>
      </c>
      <c r="N100" s="575" t="s">
        <v>181</v>
      </c>
      <c r="O100" s="282" t="s">
        <v>186</v>
      </c>
      <c r="P100" s="257"/>
      <c r="Q100" s="1"/>
      <c r="R100" s="1"/>
      <c r="S100" s="1"/>
      <c r="T100" s="1"/>
      <c r="U100" s="1"/>
      <c r="V100" s="1"/>
      <c r="W100" s="2"/>
      <c r="X100" s="1"/>
      <c r="Y100" s="1"/>
      <c r="Z100" s="1"/>
      <c r="AA100" s="1"/>
      <c r="AB100" s="1"/>
      <c r="AC100" s="1"/>
      <c r="AD100" s="1"/>
      <c r="AE100" s="1"/>
    </row>
    <row r="101" spans="1:31" s="191" customFormat="1" ht="26.1" customHeight="1" x14ac:dyDescent="0.35">
      <c r="A101" s="283" t="s">
        <v>149</v>
      </c>
      <c r="B101" s="284">
        <v>2.2076300633484167</v>
      </c>
      <c r="C101" s="284">
        <v>1616.934</v>
      </c>
      <c r="D101" s="284">
        <v>3.5695921088502085</v>
      </c>
      <c r="E101" s="284">
        <v>604.45010000000002</v>
      </c>
      <c r="F101" s="285">
        <v>5.9055199243911263</v>
      </c>
      <c r="G101" s="622"/>
      <c r="H101" s="622"/>
      <c r="I101" s="717" t="s">
        <v>149</v>
      </c>
      <c r="J101" s="718"/>
      <c r="K101" s="286">
        <v>14.831257000000001</v>
      </c>
      <c r="L101" s="286">
        <v>8.9305000000000003</v>
      </c>
      <c r="M101" s="286">
        <v>79.737397653243477</v>
      </c>
      <c r="N101" s="286">
        <v>602.01639999999998</v>
      </c>
      <c r="O101" s="287">
        <v>132.4505406385</v>
      </c>
      <c r="P101" s="257"/>
      <c r="Q101" s="1"/>
      <c r="R101" s="1"/>
      <c r="S101" s="1"/>
      <c r="T101" s="1"/>
      <c r="U101" s="1"/>
      <c r="V101" s="1"/>
      <c r="W101" s="2"/>
      <c r="X101" s="1"/>
      <c r="Y101" s="1"/>
      <c r="Z101" s="1"/>
      <c r="AA101" s="1"/>
      <c r="AB101" s="1"/>
      <c r="AC101" s="1"/>
      <c r="AD101" s="1"/>
      <c r="AE101" s="1"/>
    </row>
    <row r="102" spans="1:31" s="191" customFormat="1" ht="26.1" customHeight="1" x14ac:dyDescent="0.35">
      <c r="A102" s="288" t="s">
        <v>150</v>
      </c>
      <c r="B102" s="258"/>
      <c r="C102" s="258"/>
      <c r="D102" s="258"/>
      <c r="E102" s="258"/>
      <c r="F102" s="289"/>
      <c r="G102" s="622"/>
      <c r="H102" s="622"/>
      <c r="I102" s="703" t="s">
        <v>150</v>
      </c>
      <c r="J102" s="704"/>
      <c r="K102" s="487"/>
      <c r="L102" s="487"/>
      <c r="M102" s="487"/>
      <c r="N102" s="487"/>
      <c r="O102" s="488"/>
      <c r="P102" s="257"/>
      <c r="Q102" s="1"/>
      <c r="R102" s="1"/>
      <c r="S102" s="1"/>
      <c r="T102" s="1"/>
      <c r="U102" s="1"/>
      <c r="V102" s="1"/>
      <c r="W102" s="2"/>
      <c r="X102" s="1"/>
      <c r="Y102" s="1"/>
      <c r="Z102" s="1"/>
      <c r="AA102" s="1"/>
      <c r="AB102" s="1"/>
      <c r="AC102" s="1"/>
      <c r="AD102" s="1"/>
      <c r="AE102" s="1"/>
    </row>
    <row r="103" spans="1:31" s="191" customFormat="1" ht="26.1" customHeight="1" x14ac:dyDescent="0.35">
      <c r="A103" s="288" t="s">
        <v>151</v>
      </c>
      <c r="B103" s="258"/>
      <c r="C103" s="258"/>
      <c r="D103" s="258"/>
      <c r="E103" s="258"/>
      <c r="F103" s="289"/>
      <c r="G103" s="622"/>
      <c r="H103" s="622"/>
      <c r="I103" s="703" t="s">
        <v>151</v>
      </c>
      <c r="J103" s="704"/>
      <c r="K103" s="487"/>
      <c r="L103" s="487"/>
      <c r="M103" s="487"/>
      <c r="N103" s="487"/>
      <c r="O103" s="488"/>
      <c r="P103" s="257"/>
      <c r="Q103" s="1"/>
      <c r="R103" s="1"/>
      <c r="S103" s="1"/>
      <c r="T103" s="1"/>
      <c r="U103" s="1"/>
      <c r="V103" s="1"/>
      <c r="W103" s="2"/>
      <c r="X103" s="1"/>
      <c r="Y103" s="1"/>
      <c r="Z103" s="1"/>
      <c r="AA103" s="1"/>
      <c r="AB103" s="1"/>
      <c r="AC103" s="1"/>
      <c r="AD103" s="1"/>
      <c r="AE103" s="1"/>
    </row>
    <row r="104" spans="1:31" s="191" customFormat="1" ht="26.1" customHeight="1" thickBot="1" x14ac:dyDescent="0.4">
      <c r="A104" s="290" t="s">
        <v>152</v>
      </c>
      <c r="B104" s="258"/>
      <c r="C104" s="258"/>
      <c r="D104" s="258"/>
      <c r="E104" s="258"/>
      <c r="F104" s="289"/>
      <c r="G104" s="280" t="s">
        <v>165</v>
      </c>
      <c r="H104" s="622"/>
      <c r="I104" s="705" t="s">
        <v>152</v>
      </c>
      <c r="J104" s="706"/>
      <c r="K104" s="487"/>
      <c r="L104" s="487"/>
      <c r="M104" s="487"/>
      <c r="N104" s="487"/>
      <c r="O104" s="625"/>
      <c r="P104" s="257"/>
      <c r="Q104" s="1"/>
      <c r="R104" s="1"/>
      <c r="S104" s="1"/>
      <c r="T104" s="1"/>
      <c r="U104" s="1"/>
      <c r="V104" s="1"/>
      <c r="W104" s="2"/>
      <c r="X104" s="1"/>
      <c r="Y104" s="1"/>
      <c r="Z104" s="1"/>
      <c r="AA104" s="1"/>
      <c r="AB104" s="1"/>
      <c r="AC104" s="1"/>
      <c r="AD104" s="1"/>
      <c r="AE104" s="1"/>
    </row>
    <row r="105" spans="1:31" s="191" customFormat="1" ht="26.1" customHeight="1" thickBot="1" x14ac:dyDescent="0.4">
      <c r="A105" s="291" t="s">
        <v>139</v>
      </c>
      <c r="B105" s="261">
        <v>2.2076300633484167</v>
      </c>
      <c r="C105" s="630">
        <v>0</v>
      </c>
      <c r="D105" s="261">
        <v>3.5695921088502085</v>
      </c>
      <c r="E105" s="630">
        <v>0</v>
      </c>
      <c r="F105" s="271">
        <v>5.9055199243911263</v>
      </c>
      <c r="G105" s="622"/>
      <c r="H105" s="622"/>
      <c r="I105" s="723" t="s">
        <v>139</v>
      </c>
      <c r="J105" s="724"/>
      <c r="K105" s="261">
        <v>14.831257000000001</v>
      </c>
      <c r="L105" s="630">
        <v>0</v>
      </c>
      <c r="M105" s="261">
        <v>79.737397653243477</v>
      </c>
      <c r="N105" s="630">
        <v>0</v>
      </c>
      <c r="O105" s="271">
        <v>132.4505406385</v>
      </c>
      <c r="P105" s="257"/>
      <c r="Q105" s="1"/>
      <c r="R105" s="1"/>
      <c r="S105" s="1"/>
      <c r="T105" s="1"/>
      <c r="U105" s="1"/>
      <c r="V105" s="1"/>
      <c r="W105" s="2"/>
      <c r="X105" s="1"/>
      <c r="Y105" s="1"/>
      <c r="Z105" s="1"/>
      <c r="AA105" s="1"/>
      <c r="AB105" s="1"/>
      <c r="AC105" s="1"/>
      <c r="AD105" s="1"/>
      <c r="AE105" s="1"/>
    </row>
    <row r="106" spans="1:31" s="191" customFormat="1" ht="26.1" customHeight="1" x14ac:dyDescent="0.35">
      <c r="A106" s="634"/>
      <c r="B106" s="634"/>
      <c r="C106" s="634"/>
      <c r="D106" s="634"/>
      <c r="E106" s="634"/>
      <c r="F106" s="634"/>
      <c r="G106" s="622"/>
      <c r="H106" s="622"/>
      <c r="I106" s="525"/>
      <c r="J106" s="525"/>
      <c r="K106" s="525"/>
      <c r="L106" s="273"/>
      <c r="M106" s="273"/>
      <c r="N106" s="273"/>
      <c r="O106" s="257"/>
      <c r="P106" s="257"/>
      <c r="Q106" s="1"/>
      <c r="R106" s="1"/>
      <c r="S106" s="1"/>
      <c r="T106" s="1"/>
      <c r="U106" s="1"/>
      <c r="V106" s="1"/>
      <c r="W106" s="2"/>
      <c r="X106" s="1"/>
      <c r="Y106" s="1"/>
      <c r="Z106" s="1"/>
      <c r="AA106" s="1"/>
      <c r="AB106" s="1"/>
      <c r="AC106" s="1"/>
      <c r="AD106" s="1"/>
      <c r="AE106" s="1"/>
    </row>
    <row r="107" spans="1:31" s="191" customFormat="1" ht="26.1" customHeight="1" x14ac:dyDescent="0.35">
      <c r="A107" s="525"/>
      <c r="B107" s="525"/>
      <c r="C107" s="635"/>
      <c r="D107" s="525"/>
      <c r="E107" s="525"/>
      <c r="F107" s="525"/>
      <c r="G107" s="622"/>
      <c r="H107" s="622"/>
      <c r="I107" s="525"/>
      <c r="J107" s="525"/>
      <c r="K107" s="525"/>
      <c r="L107" s="273"/>
      <c r="M107" s="273"/>
      <c r="N107" s="273"/>
      <c r="O107" s="257"/>
      <c r="P107" s="257"/>
      <c r="Q107" s="1"/>
      <c r="R107" s="1"/>
      <c r="S107" s="1"/>
      <c r="T107" s="1"/>
      <c r="U107" s="1"/>
      <c r="V107" s="1"/>
      <c r="W107" s="2"/>
      <c r="X107" s="1"/>
      <c r="Y107" s="1"/>
      <c r="Z107" s="1"/>
      <c r="AA107" s="1"/>
      <c r="AB107" s="1"/>
      <c r="AC107" s="1"/>
      <c r="AD107" s="1"/>
      <c r="AE107" s="1"/>
    </row>
    <row r="108" spans="1:31" s="191" customFormat="1" ht="26.1" customHeight="1" x14ac:dyDescent="0.25">
      <c r="A108" s="726" t="s">
        <v>187</v>
      </c>
      <c r="B108" s="726"/>
      <c r="C108" s="726"/>
      <c r="D108" s="726"/>
      <c r="E108" s="726"/>
      <c r="F108" s="726"/>
      <c r="G108" s="726"/>
      <c r="H108" s="726"/>
      <c r="I108" s="726"/>
      <c r="J108" s="726"/>
      <c r="K108" s="726"/>
      <c r="L108" s="726"/>
      <c r="M108" s="726"/>
      <c r="N108" s="726"/>
      <c r="O108" s="726"/>
      <c r="P108" s="726"/>
      <c r="Q108" s="726"/>
      <c r="R108" s="1"/>
      <c r="S108" s="1"/>
      <c r="T108" s="1"/>
      <c r="U108" s="1"/>
      <c r="V108" s="1"/>
      <c r="W108" s="2"/>
      <c r="X108" s="1"/>
      <c r="Y108" s="1"/>
      <c r="Z108" s="1"/>
      <c r="AA108" s="1"/>
      <c r="AB108" s="1"/>
      <c r="AC108" s="1"/>
      <c r="AD108" s="1"/>
      <c r="AE108" s="1"/>
    </row>
    <row r="109" spans="1:31" s="191" customFormat="1" ht="40.5" customHeight="1" thickBot="1" x14ac:dyDescent="0.4">
      <c r="E109" s="722" t="s">
        <v>188</v>
      </c>
      <c r="F109" s="722"/>
      <c r="G109" s="722"/>
      <c r="H109" s="722"/>
      <c r="I109" s="722"/>
      <c r="J109" s="722"/>
      <c r="K109" s="722"/>
      <c r="L109" s="525"/>
      <c r="M109" s="525"/>
      <c r="N109" s="525"/>
      <c r="O109" s="525"/>
      <c r="P109" s="525"/>
      <c r="Q109" s="1"/>
      <c r="R109" s="1"/>
      <c r="S109" s="1"/>
      <c r="T109" s="1"/>
      <c r="U109" s="1"/>
      <c r="V109" s="1"/>
      <c r="W109" s="2"/>
      <c r="X109" s="1"/>
      <c r="Y109" s="1"/>
      <c r="Z109" s="1"/>
      <c r="AA109" s="1"/>
      <c r="AB109" s="1"/>
      <c r="AC109" s="1"/>
      <c r="AD109" s="1"/>
      <c r="AE109" s="1"/>
    </row>
    <row r="110" spans="1:31" s="191" customFormat="1" ht="54.75" customHeight="1" thickBot="1" x14ac:dyDescent="0.4">
      <c r="E110" s="713" t="s">
        <v>143</v>
      </c>
      <c r="F110" s="714"/>
      <c r="G110" s="251" t="s">
        <v>169</v>
      </c>
      <c r="H110" s="251" t="s">
        <v>170</v>
      </c>
      <c r="I110" s="575" t="s">
        <v>171</v>
      </c>
      <c r="J110" s="575" t="s">
        <v>181</v>
      </c>
      <c r="K110" s="282" t="s">
        <v>189</v>
      </c>
      <c r="L110" s="525"/>
      <c r="M110" s="525"/>
      <c r="N110" s="525"/>
      <c r="O110" s="525"/>
      <c r="P110" s="525"/>
      <c r="Q110" s="1"/>
      <c r="R110" s="1"/>
      <c r="S110" s="1"/>
      <c r="T110" s="1"/>
      <c r="U110" s="1"/>
      <c r="V110" s="1"/>
      <c r="W110" s="2"/>
      <c r="X110" s="1"/>
      <c r="Y110" s="1"/>
      <c r="Z110" s="1"/>
      <c r="AA110" s="1"/>
      <c r="AB110" s="1"/>
      <c r="AC110" s="1"/>
      <c r="AD110" s="1"/>
      <c r="AE110" s="1"/>
    </row>
    <row r="111" spans="1:31" s="191" customFormat="1" ht="26.1" customHeight="1" x14ac:dyDescent="0.35">
      <c r="E111" s="717" t="s">
        <v>149</v>
      </c>
      <c r="F111" s="718"/>
      <c r="G111" s="286">
        <v>6.3517030000000005</v>
      </c>
      <c r="H111" s="286">
        <v>281780.71000000002</v>
      </c>
      <c r="I111" s="286">
        <v>1.7897873810491303</v>
      </c>
      <c r="J111" s="286">
        <v>602.01639999999998</v>
      </c>
      <c r="K111" s="287">
        <v>2.9729877475914783</v>
      </c>
      <c r="L111" s="525"/>
      <c r="M111" s="635"/>
      <c r="N111" s="525"/>
      <c r="O111" s="525"/>
      <c r="P111" s="525"/>
      <c r="Q111" s="1"/>
      <c r="R111" s="1"/>
      <c r="S111" s="1"/>
      <c r="T111" s="1"/>
      <c r="U111" s="1"/>
      <c r="V111" s="1"/>
      <c r="W111" s="2"/>
      <c r="X111" s="1"/>
      <c r="Y111" s="1"/>
      <c r="Z111" s="1"/>
      <c r="AA111" s="1"/>
      <c r="AB111" s="1"/>
      <c r="AC111" s="1"/>
      <c r="AD111" s="1"/>
      <c r="AE111" s="1"/>
    </row>
    <row r="112" spans="1:31" s="191" customFormat="1" ht="26.1" customHeight="1" x14ac:dyDescent="0.35">
      <c r="E112" s="703" t="s">
        <v>150</v>
      </c>
      <c r="F112" s="704"/>
      <c r="G112" s="487"/>
      <c r="H112" s="487"/>
      <c r="I112" s="487"/>
      <c r="J112" s="487"/>
      <c r="K112" s="488"/>
      <c r="L112" s="525"/>
      <c r="M112" s="525"/>
      <c r="N112" s="525"/>
      <c r="O112" s="635"/>
      <c r="P112" s="525"/>
      <c r="Q112" s="1"/>
      <c r="R112" s="1"/>
      <c r="S112" s="1"/>
      <c r="T112" s="1"/>
      <c r="U112" s="1"/>
      <c r="V112" s="1"/>
      <c r="W112" s="2"/>
      <c r="X112" s="1"/>
      <c r="Y112" s="1"/>
      <c r="Z112" s="1"/>
      <c r="AA112" s="1"/>
      <c r="AB112" s="1"/>
      <c r="AC112" s="1"/>
      <c r="AD112" s="1"/>
      <c r="AE112" s="1"/>
    </row>
    <row r="113" spans="1:31" s="191" customFormat="1" ht="26.1" customHeight="1" x14ac:dyDescent="0.35">
      <c r="E113" s="703" t="s">
        <v>151</v>
      </c>
      <c r="F113" s="704"/>
      <c r="G113" s="487"/>
      <c r="H113" s="487"/>
      <c r="I113" s="487"/>
      <c r="J113" s="487"/>
      <c r="K113" s="488"/>
      <c r="L113" s="525"/>
      <c r="M113" s="525"/>
      <c r="N113" s="525"/>
      <c r="O113" s="636"/>
      <c r="P113" s="525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</row>
    <row r="114" spans="1:31" s="191" customFormat="1" ht="26.1" customHeight="1" thickBot="1" x14ac:dyDescent="0.4">
      <c r="E114" s="705" t="s">
        <v>152</v>
      </c>
      <c r="F114" s="706"/>
      <c r="G114" s="487"/>
      <c r="H114" s="487"/>
      <c r="I114" s="487"/>
      <c r="J114" s="487"/>
      <c r="K114" s="488"/>
      <c r="L114" s="525"/>
      <c r="M114" s="276"/>
      <c r="N114" s="525"/>
      <c r="O114" s="635"/>
      <c r="P114" s="525"/>
      <c r="Q114" s="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</row>
    <row r="115" spans="1:31" s="191" customFormat="1" ht="26.1" customHeight="1" thickBot="1" x14ac:dyDescent="0.4">
      <c r="E115" s="723" t="s">
        <v>139</v>
      </c>
      <c r="F115" s="724"/>
      <c r="G115" s="261">
        <v>6.3517030000000005</v>
      </c>
      <c r="H115" s="630">
        <v>0</v>
      </c>
      <c r="I115" s="261">
        <v>1.7897873810491303</v>
      </c>
      <c r="J115" s="630">
        <v>0</v>
      </c>
      <c r="K115" s="271">
        <v>2.9729877475914783</v>
      </c>
      <c r="L115" s="525"/>
      <c r="M115" s="525"/>
      <c r="N115" s="525"/>
      <c r="O115" s="525"/>
      <c r="P115" s="525"/>
      <c r="Q115" s="1"/>
      <c r="R115" s="1"/>
      <c r="S115" s="1"/>
      <c r="T115" s="1"/>
      <c r="U115" s="1"/>
      <c r="V115" s="1"/>
      <c r="W115" s="2"/>
      <c r="X115" s="1"/>
      <c r="Y115" s="1"/>
      <c r="Z115" s="1"/>
      <c r="AA115" s="1"/>
      <c r="AB115" s="1"/>
      <c r="AC115" s="1"/>
      <c r="AD115" s="1"/>
      <c r="AE115" s="1"/>
    </row>
    <row r="116" spans="1:31" s="191" customFormat="1" ht="26.1" customHeight="1" x14ac:dyDescent="0.35">
      <c r="G116" s="622"/>
      <c r="H116" s="622"/>
      <c r="I116" s="525"/>
      <c r="J116" s="525"/>
      <c r="K116" s="525"/>
      <c r="L116" s="525"/>
      <c r="M116" s="525"/>
      <c r="N116" s="525"/>
      <c r="O116" s="525"/>
      <c r="P116" s="525"/>
      <c r="Q116" s="1"/>
      <c r="R116" s="1"/>
      <c r="S116" s="1"/>
      <c r="T116" s="1"/>
      <c r="U116" s="1"/>
      <c r="V116" s="1"/>
      <c r="W116" s="2"/>
      <c r="X116" s="1"/>
      <c r="Y116" s="1"/>
      <c r="Z116" s="1"/>
      <c r="AA116" s="1"/>
      <c r="AB116" s="1"/>
      <c r="AC116" s="1"/>
      <c r="AD116" s="1"/>
      <c r="AE116" s="1"/>
    </row>
    <row r="117" spans="1:31" s="191" customFormat="1" ht="26.1" customHeight="1" x14ac:dyDescent="0.35">
      <c r="G117" s="622"/>
      <c r="H117" s="622"/>
      <c r="I117" s="525"/>
      <c r="J117" s="525"/>
      <c r="K117" s="525"/>
      <c r="L117" s="361"/>
      <c r="M117" s="361"/>
      <c r="N117" s="361"/>
      <c r="O117" s="257"/>
      <c r="P117" s="257"/>
      <c r="Q117" s="1"/>
      <c r="R117" s="1"/>
      <c r="S117" s="1"/>
      <c r="T117" s="1"/>
      <c r="U117" s="1"/>
      <c r="V117" s="1"/>
      <c r="W117" s="2"/>
      <c r="X117" s="1"/>
      <c r="Y117" s="1"/>
      <c r="Z117" s="1"/>
      <c r="AA117" s="1"/>
      <c r="AB117" s="1"/>
      <c r="AC117" s="1"/>
      <c r="AD117" s="1"/>
      <c r="AE117" s="1"/>
    </row>
    <row r="118" spans="1:31" s="191" customFormat="1" ht="26.1" customHeight="1" x14ac:dyDescent="0.35">
      <c r="G118" s="622"/>
      <c r="H118" s="622"/>
      <c r="I118" s="525"/>
      <c r="J118" s="525"/>
      <c r="K118" s="525"/>
      <c r="L118" s="361"/>
      <c r="M118" s="361"/>
      <c r="N118" s="361"/>
      <c r="O118" s="257"/>
      <c r="P118" s="257"/>
      <c r="Q118" s="1"/>
      <c r="R118" s="1"/>
      <c r="S118" s="1"/>
      <c r="T118" s="1"/>
      <c r="U118" s="1"/>
      <c r="V118" s="1"/>
      <c r="W118" s="2"/>
      <c r="X118" s="1"/>
      <c r="Y118" s="1"/>
      <c r="Z118" s="1"/>
      <c r="AA118" s="1"/>
      <c r="AB118" s="1"/>
      <c r="AC118" s="1"/>
      <c r="AD118" s="1"/>
      <c r="AE118" s="1"/>
    </row>
    <row r="119" spans="1:31" s="191" customFormat="1" ht="26.1" customHeight="1" x14ac:dyDescent="0.25">
      <c r="A119" s="727" t="s">
        <v>361</v>
      </c>
      <c r="B119" s="727"/>
      <c r="C119" s="727"/>
      <c r="D119" s="727"/>
      <c r="E119" s="727"/>
      <c r="F119" s="727"/>
      <c r="G119" s="727"/>
      <c r="H119" s="727"/>
      <c r="I119" s="727"/>
      <c r="J119" s="727"/>
      <c r="K119" s="727"/>
      <c r="L119" s="727"/>
      <c r="M119" s="727"/>
      <c r="N119" s="727"/>
      <c r="O119" s="727"/>
      <c r="P119" s="727"/>
      <c r="Q119" s="727"/>
      <c r="R119" s="1"/>
      <c r="S119" s="1"/>
      <c r="T119" s="1"/>
      <c r="U119" s="1"/>
      <c r="V119" s="1"/>
      <c r="W119" s="2"/>
      <c r="X119" s="1"/>
      <c r="Y119" s="1"/>
      <c r="Z119" s="1"/>
      <c r="AA119" s="1"/>
      <c r="AB119" s="1"/>
      <c r="AC119" s="1"/>
      <c r="AD119" s="1"/>
      <c r="AE119" s="1"/>
    </row>
    <row r="120" spans="1:31" s="191" customFormat="1" ht="26.1" customHeight="1" x14ac:dyDescent="0.25">
      <c r="A120" s="728" t="s">
        <v>190</v>
      </c>
      <c r="B120" s="728"/>
      <c r="C120" s="728"/>
      <c r="D120" s="728"/>
      <c r="E120" s="728"/>
      <c r="F120" s="728"/>
      <c r="G120" s="728"/>
      <c r="H120" s="728"/>
      <c r="I120" s="728"/>
      <c r="J120" s="728"/>
      <c r="K120" s="728"/>
      <c r="L120" s="728"/>
      <c r="M120" s="728"/>
      <c r="N120" s="728"/>
      <c r="O120" s="728"/>
      <c r="P120" s="728"/>
      <c r="Q120" s="728"/>
      <c r="R120" s="1"/>
      <c r="S120" s="1"/>
      <c r="T120" s="1"/>
      <c r="U120" s="1"/>
      <c r="V120" s="1"/>
      <c r="W120" s="2"/>
      <c r="X120" s="1"/>
      <c r="Y120" s="1"/>
      <c r="Z120" s="1"/>
      <c r="AA120" s="1"/>
      <c r="AB120" s="1"/>
      <c r="AC120" s="1"/>
      <c r="AD120" s="1"/>
      <c r="AE120" s="1"/>
    </row>
    <row r="121" spans="1:31" s="191" customFormat="1" ht="26.1" customHeight="1" x14ac:dyDescent="0.25">
      <c r="A121" s="726" t="s">
        <v>284</v>
      </c>
      <c r="B121" s="726"/>
      <c r="C121" s="726"/>
      <c r="D121" s="726"/>
      <c r="E121" s="726"/>
      <c r="F121" s="726"/>
      <c r="G121" s="726"/>
      <c r="H121" s="726"/>
      <c r="I121" s="726"/>
      <c r="J121" s="726"/>
      <c r="K121" s="726"/>
      <c r="L121" s="726"/>
      <c r="M121" s="726"/>
      <c r="N121" s="726"/>
      <c r="O121" s="726"/>
      <c r="P121" s="726"/>
      <c r="Q121" s="726"/>
      <c r="R121" s="1"/>
      <c r="S121" s="1"/>
      <c r="T121" s="1"/>
      <c r="U121" s="1"/>
      <c r="V121" s="1"/>
      <c r="W121" s="2"/>
      <c r="X121" s="1"/>
      <c r="Y121" s="1"/>
      <c r="Z121" s="1"/>
      <c r="AA121" s="1"/>
      <c r="AB121" s="1"/>
      <c r="AC121" s="1"/>
      <c r="AD121" s="1"/>
      <c r="AE121" s="1"/>
    </row>
    <row r="122" spans="1:31" s="191" customFormat="1" ht="20.25" customHeight="1" x14ac:dyDescent="0.25">
      <c r="A122" s="732" t="s">
        <v>191</v>
      </c>
      <c r="B122" s="732"/>
      <c r="C122" s="732"/>
      <c r="D122" s="732"/>
      <c r="E122" s="732"/>
      <c r="F122" s="732"/>
      <c r="G122" s="732"/>
      <c r="H122" s="732"/>
      <c r="I122" s="732"/>
      <c r="J122" s="732"/>
      <c r="K122" s="732"/>
      <c r="L122" s="732"/>
      <c r="M122" s="732"/>
      <c r="N122" s="732"/>
      <c r="O122" s="732"/>
      <c r="P122" s="732"/>
      <c r="Q122" s="732"/>
    </row>
    <row r="123" spans="1:31" s="292" customFormat="1" ht="18" customHeight="1" thickBot="1" x14ac:dyDescent="0.3">
      <c r="C123" s="565"/>
      <c r="D123" s="565"/>
      <c r="E123" s="565"/>
      <c r="F123" s="565"/>
      <c r="G123" s="565"/>
      <c r="H123" s="565"/>
      <c r="I123" s="565"/>
      <c r="J123" s="565"/>
      <c r="K123" s="565"/>
      <c r="L123" s="637"/>
      <c r="M123" s="510"/>
      <c r="Q123" s="191"/>
    </row>
    <row r="124" spans="1:31" s="292" customFormat="1" ht="42.75" customHeight="1" thickBot="1" x14ac:dyDescent="0.3">
      <c r="B124" s="733" t="s">
        <v>143</v>
      </c>
      <c r="C124" s="734"/>
      <c r="D124" s="293" t="s">
        <v>192</v>
      </c>
      <c r="E124" s="294" t="s">
        <v>193</v>
      </c>
      <c r="F124" s="294" t="s">
        <v>132</v>
      </c>
      <c r="G124" s="294" t="s">
        <v>194</v>
      </c>
      <c r="H124" s="294" t="s">
        <v>135</v>
      </c>
      <c r="I124" s="294" t="s">
        <v>203</v>
      </c>
      <c r="J124" s="294" t="s">
        <v>131</v>
      </c>
      <c r="K124" s="294" t="s">
        <v>134</v>
      </c>
      <c r="L124" s="295" t="s">
        <v>106</v>
      </c>
      <c r="M124" s="296" t="s">
        <v>137</v>
      </c>
      <c r="N124" s="466" t="s">
        <v>196</v>
      </c>
      <c r="O124" s="296" t="s">
        <v>197</v>
      </c>
      <c r="R124" s="562"/>
    </row>
    <row r="125" spans="1:31" s="191" customFormat="1" ht="36" customHeight="1" x14ac:dyDescent="0.25">
      <c r="B125" s="744" t="s">
        <v>198</v>
      </c>
      <c r="C125" s="745"/>
      <c r="D125" s="297">
        <v>43.330470400000003</v>
      </c>
      <c r="E125" s="298">
        <v>12.647549779999999</v>
      </c>
      <c r="F125" s="298">
        <v>0.50600000000000001</v>
      </c>
      <c r="G125" s="298">
        <v>1.9758</v>
      </c>
      <c r="H125" s="298">
        <v>2.85737825</v>
      </c>
      <c r="I125" s="298">
        <v>0.66732499999999995</v>
      </c>
      <c r="J125" s="298">
        <v>0</v>
      </c>
      <c r="K125" s="298">
        <v>0.17386199999999999</v>
      </c>
      <c r="L125" s="299">
        <v>0</v>
      </c>
      <c r="M125" s="300">
        <v>-0.89940702466589051</v>
      </c>
      <c r="N125" s="467">
        <v>61.258978405334112</v>
      </c>
      <c r="O125" s="300">
        <v>37.027995623002049</v>
      </c>
    </row>
    <row r="126" spans="1:31" s="191" customFormat="1" ht="26.1" customHeight="1" x14ac:dyDescent="0.25">
      <c r="B126" s="738" t="s">
        <v>150</v>
      </c>
      <c r="C126" s="746"/>
      <c r="D126" s="489"/>
      <c r="E126" s="490"/>
      <c r="F126" s="490"/>
      <c r="G126" s="490"/>
      <c r="H126" s="490"/>
      <c r="I126" s="490"/>
      <c r="J126" s="490"/>
      <c r="K126" s="490"/>
      <c r="L126" s="491"/>
      <c r="M126" s="492"/>
      <c r="N126" s="493"/>
      <c r="O126" s="492"/>
    </row>
    <row r="127" spans="1:31" s="191" customFormat="1" ht="26.1" customHeight="1" x14ac:dyDescent="0.25">
      <c r="B127" s="738" t="s">
        <v>199</v>
      </c>
      <c r="C127" s="746"/>
      <c r="D127" s="489"/>
      <c r="E127" s="490"/>
      <c r="F127" s="490"/>
      <c r="G127" s="490"/>
      <c r="H127" s="490"/>
      <c r="I127" s="490"/>
      <c r="J127" s="490"/>
      <c r="K127" s="490"/>
      <c r="L127" s="491"/>
      <c r="M127" s="492"/>
      <c r="N127" s="493"/>
      <c r="O127" s="492"/>
    </row>
    <row r="128" spans="1:31" s="191" customFormat="1" ht="26.1" customHeight="1" thickBot="1" x14ac:dyDescent="0.3">
      <c r="B128" s="729" t="s">
        <v>152</v>
      </c>
      <c r="C128" s="730"/>
      <c r="D128" s="489"/>
      <c r="E128" s="489"/>
      <c r="F128" s="489"/>
      <c r="G128" s="489"/>
      <c r="H128" s="490"/>
      <c r="I128" s="490"/>
      <c r="J128" s="490"/>
      <c r="K128" s="490"/>
      <c r="L128" s="491"/>
      <c r="M128" s="492"/>
      <c r="N128" s="493"/>
      <c r="O128" s="492"/>
    </row>
    <row r="129" spans="1:31" s="191" customFormat="1" ht="26.1" customHeight="1" thickBot="1" x14ac:dyDescent="0.3">
      <c r="B129" s="723" t="s">
        <v>139</v>
      </c>
      <c r="C129" s="731"/>
      <c r="D129" s="301">
        <v>43.330470400000003</v>
      </c>
      <c r="E129" s="302">
        <v>12.647549779999999</v>
      </c>
      <c r="F129" s="302">
        <v>0.50600000000000001</v>
      </c>
      <c r="G129" s="302">
        <v>1.9758</v>
      </c>
      <c r="H129" s="302">
        <v>2.85737825</v>
      </c>
      <c r="I129" s="302">
        <v>0.66732499999999995</v>
      </c>
      <c r="J129" s="302">
        <v>0</v>
      </c>
      <c r="K129" s="302">
        <v>0.17386199999999999</v>
      </c>
      <c r="L129" s="303">
        <v>0</v>
      </c>
      <c r="M129" s="469">
        <v>-0.89940702466589051</v>
      </c>
      <c r="N129" s="468">
        <v>61.258978405334112</v>
      </c>
      <c r="O129" s="305">
        <v>37.027995623002049</v>
      </c>
    </row>
    <row r="130" spans="1:31" s="191" customFormat="1" ht="23.25" customHeight="1" x14ac:dyDescent="0.25"/>
    <row r="131" spans="1:31" s="191" customFormat="1" ht="15.6" x14ac:dyDescent="0.25">
      <c r="A131" s="306"/>
      <c r="B131" s="213"/>
      <c r="C131" s="213"/>
      <c r="D131" s="213"/>
      <c r="E131" s="213"/>
      <c r="P131" s="307"/>
    </row>
    <row r="132" spans="1:31" s="191" customFormat="1" ht="29.25" customHeight="1" x14ac:dyDescent="0.25">
      <c r="A132" s="725" t="s">
        <v>285</v>
      </c>
      <c r="B132" s="725"/>
      <c r="C132" s="725"/>
      <c r="D132" s="725"/>
      <c r="E132" s="509"/>
      <c r="L132" s="509"/>
      <c r="M132" s="725" t="s">
        <v>286</v>
      </c>
      <c r="N132" s="725"/>
      <c r="O132" s="725"/>
      <c r="P132" s="725"/>
      <c r="Q132" s="509"/>
    </row>
    <row r="133" spans="1:31" s="191" customFormat="1" ht="21" customHeight="1" thickBot="1" x14ac:dyDescent="0.3">
      <c r="A133" s="721" t="s">
        <v>200</v>
      </c>
      <c r="B133" s="721"/>
      <c r="C133" s="721"/>
      <c r="D133" s="721"/>
      <c r="E133" s="510"/>
      <c r="L133" s="510"/>
      <c r="M133" s="721" t="s">
        <v>200</v>
      </c>
      <c r="N133" s="721"/>
      <c r="O133" s="721"/>
      <c r="P133" s="721"/>
      <c r="Q133" s="510"/>
    </row>
    <row r="134" spans="1:31" s="191" customFormat="1" ht="30" customHeight="1" thickBot="1" x14ac:dyDescent="0.3">
      <c r="B134" s="573" t="s">
        <v>143</v>
      </c>
      <c r="C134" s="574"/>
      <c r="D134" s="309" t="s">
        <v>201</v>
      </c>
      <c r="M134" s="713" t="s">
        <v>143</v>
      </c>
      <c r="N134" s="714"/>
      <c r="O134" s="310" t="s">
        <v>202</v>
      </c>
    </row>
    <row r="135" spans="1:31" s="191" customFormat="1" ht="30" customHeight="1" x14ac:dyDescent="0.25">
      <c r="B135" s="736" t="s">
        <v>149</v>
      </c>
      <c r="C135" s="737"/>
      <c r="D135" s="311">
        <v>21.275194815215663</v>
      </c>
      <c r="M135" s="717" t="s">
        <v>149</v>
      </c>
      <c r="N135" s="718"/>
      <c r="O135" s="312">
        <v>7.8985135285000014</v>
      </c>
    </row>
    <row r="136" spans="1:31" s="191" customFormat="1" ht="30" customHeight="1" x14ac:dyDescent="0.25">
      <c r="B136" s="738" t="s">
        <v>150</v>
      </c>
      <c r="C136" s="739"/>
      <c r="D136" s="311"/>
      <c r="M136" s="703" t="s">
        <v>150</v>
      </c>
      <c r="N136" s="704"/>
      <c r="O136" s="494"/>
    </row>
    <row r="137" spans="1:31" s="191" customFormat="1" ht="30" customHeight="1" x14ac:dyDescent="0.25">
      <c r="B137" s="738" t="s">
        <v>151</v>
      </c>
      <c r="C137" s="739"/>
      <c r="D137" s="311"/>
      <c r="M137" s="703" t="s">
        <v>151</v>
      </c>
      <c r="N137" s="704"/>
      <c r="O137" s="494"/>
    </row>
    <row r="138" spans="1:31" s="191" customFormat="1" ht="30" customHeight="1" thickBot="1" x14ac:dyDescent="0.3">
      <c r="B138" s="740" t="s">
        <v>152</v>
      </c>
      <c r="C138" s="741"/>
      <c r="D138" s="311"/>
      <c r="M138" s="705" t="s">
        <v>152</v>
      </c>
      <c r="N138" s="706"/>
      <c r="O138" s="494"/>
    </row>
    <row r="139" spans="1:31" s="191" customFormat="1" ht="30" customHeight="1" thickBot="1" x14ac:dyDescent="0.3">
      <c r="B139" s="742" t="s">
        <v>139</v>
      </c>
      <c r="C139" s="743"/>
      <c r="D139" s="271">
        <v>21.275194815215663</v>
      </c>
      <c r="M139" s="709" t="s">
        <v>139</v>
      </c>
      <c r="N139" s="710"/>
      <c r="O139" s="271">
        <v>7.8985135285000014</v>
      </c>
    </row>
    <row r="140" spans="1:31" s="191" customFormat="1" ht="15" x14ac:dyDescent="0.25">
      <c r="A140" s="306"/>
      <c r="B140" s="213"/>
      <c r="N140" s="313"/>
      <c r="Q140" s="213"/>
    </row>
    <row r="141" spans="1:31" s="191" customFormat="1" ht="20.25" customHeight="1" x14ac:dyDescent="0.35">
      <c r="A141" s="638"/>
      <c r="B141" s="638"/>
      <c r="H141" s="639"/>
      <c r="I141" s="639"/>
      <c r="J141" s="638"/>
      <c r="K141" s="638"/>
      <c r="L141" s="638"/>
      <c r="M141" s="638"/>
      <c r="N141" s="638"/>
    </row>
    <row r="142" spans="1:31" s="191" customFormat="1" ht="33.75" customHeight="1" x14ac:dyDescent="0.25">
      <c r="A142" s="727" t="s">
        <v>360</v>
      </c>
      <c r="B142" s="727"/>
      <c r="C142" s="727"/>
      <c r="D142" s="727"/>
      <c r="E142" s="727"/>
      <c r="F142" s="727"/>
      <c r="G142" s="727"/>
      <c r="H142" s="727"/>
      <c r="I142" s="727"/>
      <c r="J142" s="727"/>
      <c r="K142" s="727"/>
      <c r="L142" s="727"/>
      <c r="M142" s="727"/>
      <c r="N142" s="727"/>
      <c r="O142" s="727"/>
      <c r="P142" s="727"/>
      <c r="Q142" s="727"/>
      <c r="R142" s="1"/>
      <c r="S142" s="1"/>
      <c r="T142" s="1"/>
      <c r="U142" s="1"/>
      <c r="V142" s="1"/>
      <c r="W142" s="2"/>
      <c r="X142" s="1"/>
      <c r="Y142" s="1"/>
      <c r="Z142" s="1"/>
      <c r="AA142" s="1"/>
      <c r="AB142" s="1"/>
      <c r="AC142" s="1"/>
      <c r="AD142" s="1"/>
      <c r="AE142" s="1"/>
    </row>
    <row r="143" spans="1:31" s="191" customFormat="1" ht="24.9" customHeight="1" thickBot="1" x14ac:dyDescent="0.3">
      <c r="A143" s="512"/>
      <c r="B143" s="512"/>
      <c r="C143" s="512"/>
      <c r="D143" s="512"/>
      <c r="E143" s="512"/>
      <c r="F143" s="512"/>
      <c r="G143" s="735" t="s">
        <v>200</v>
      </c>
      <c r="H143" s="735"/>
      <c r="I143" s="735"/>
      <c r="J143" s="735"/>
      <c r="K143" s="512"/>
      <c r="L143" s="512"/>
      <c r="M143" s="512"/>
      <c r="N143" s="512"/>
      <c r="O143" s="512"/>
      <c r="P143" s="512"/>
      <c r="Q143" s="512"/>
    </row>
    <row r="144" spans="1:31" s="191" customFormat="1" ht="24.9" customHeight="1" thickBot="1" x14ac:dyDescent="0.3">
      <c r="A144" s="314"/>
      <c r="B144" s="314"/>
      <c r="G144" s="713" t="s">
        <v>143</v>
      </c>
      <c r="H144" s="714"/>
      <c r="I144" s="715" t="s">
        <v>202</v>
      </c>
      <c r="J144" s="716"/>
    </row>
    <row r="145" spans="1:14" s="191" customFormat="1" ht="30" customHeight="1" x14ac:dyDescent="0.25">
      <c r="A145" s="314"/>
      <c r="B145" s="314"/>
      <c r="G145" s="717" t="s">
        <v>149</v>
      </c>
      <c r="H145" s="718"/>
      <c r="I145" s="719">
        <v>119.82486833849637</v>
      </c>
      <c r="J145" s="720"/>
    </row>
    <row r="146" spans="1:14" s="191" customFormat="1" ht="30" customHeight="1" x14ac:dyDescent="0.25">
      <c r="A146" s="314"/>
      <c r="B146" s="314"/>
      <c r="G146" s="703" t="s">
        <v>150</v>
      </c>
      <c r="H146" s="704"/>
      <c r="I146" s="707"/>
      <c r="J146" s="708"/>
      <c r="N146" s="196"/>
    </row>
    <row r="147" spans="1:14" s="191" customFormat="1" ht="30" customHeight="1" x14ac:dyDescent="0.25">
      <c r="A147" s="314"/>
      <c r="B147" s="314"/>
      <c r="G147" s="703" t="s">
        <v>151</v>
      </c>
      <c r="H147" s="704"/>
      <c r="I147" s="633"/>
      <c r="J147" s="540"/>
      <c r="N147" s="215"/>
    </row>
    <row r="148" spans="1:14" s="191" customFormat="1" ht="30" customHeight="1" thickBot="1" x14ac:dyDescent="0.4">
      <c r="A148" s="245"/>
      <c r="B148" s="245"/>
      <c r="C148" s="273"/>
      <c r="D148" s="213"/>
      <c r="E148" s="213"/>
      <c r="F148" s="245"/>
      <c r="G148" s="705" t="s">
        <v>152</v>
      </c>
      <c r="H148" s="706"/>
      <c r="I148" s="707"/>
      <c r="J148" s="708"/>
      <c r="M148" s="638"/>
      <c r="N148" s="196"/>
    </row>
    <row r="149" spans="1:14" ht="30" customHeight="1" thickBot="1" x14ac:dyDescent="0.3">
      <c r="C149" s="1"/>
      <c r="D149" s="1"/>
      <c r="E149" s="1"/>
      <c r="G149" s="709" t="s">
        <v>139</v>
      </c>
      <c r="H149" s="710"/>
      <c r="I149" s="711">
        <v>119.82486833849637</v>
      </c>
      <c r="J149" s="712"/>
      <c r="K149" s="191"/>
      <c r="L149" s="191"/>
      <c r="M149" s="215"/>
      <c r="N149" s="191"/>
    </row>
    <row r="150" spans="1:14" x14ac:dyDescent="0.25">
      <c r="C150" s="1"/>
      <c r="D150" s="1"/>
      <c r="E150" s="1"/>
      <c r="H150" s="316"/>
      <c r="I150" s="316"/>
      <c r="J150" s="191"/>
      <c r="K150" s="191"/>
      <c r="L150" s="191"/>
      <c r="M150" s="191"/>
      <c r="N150" s="191"/>
    </row>
    <row r="151" spans="1:14" ht="24.9" customHeight="1" x14ac:dyDescent="0.25">
      <c r="C151" s="1"/>
      <c r="D151" s="1"/>
      <c r="E151" s="1"/>
      <c r="H151" s="316"/>
      <c r="I151" s="316"/>
      <c r="J151" s="191"/>
      <c r="K151" s="191"/>
      <c r="L151" s="191"/>
      <c r="M151" s="191"/>
      <c r="N151" s="191"/>
    </row>
    <row r="152" spans="1:14" ht="24.9" customHeight="1" x14ac:dyDescent="0.25">
      <c r="C152" s="1"/>
      <c r="D152" s="1"/>
      <c r="E152" s="1"/>
      <c r="H152" s="316"/>
      <c r="I152" s="316"/>
    </row>
    <row r="153" spans="1:14" ht="24.9" customHeight="1" x14ac:dyDescent="0.25">
      <c r="C153" s="1"/>
      <c r="D153" s="1"/>
      <c r="E153" s="1"/>
    </row>
    <row r="154" spans="1:14" ht="24.9" customHeight="1" x14ac:dyDescent="0.25">
      <c r="C154" s="1"/>
      <c r="D154" s="1"/>
      <c r="E154" s="1"/>
    </row>
    <row r="155" spans="1:14" ht="24.9" customHeight="1" x14ac:dyDescent="0.25">
      <c r="C155" s="1"/>
      <c r="D155" s="1"/>
      <c r="E155" s="1"/>
    </row>
    <row r="156" spans="1:14" ht="24.9" customHeight="1" x14ac:dyDescent="0.25">
      <c r="C156" s="1"/>
      <c r="D156" s="1"/>
      <c r="E156" s="1"/>
    </row>
  </sheetData>
  <mergeCells count="144">
    <mergeCell ref="A8:A10"/>
    <mergeCell ref="A11:A12"/>
    <mergeCell ref="A13:A16"/>
    <mergeCell ref="A19:B19"/>
    <mergeCell ref="A21:Q21"/>
    <mergeCell ref="A23:A24"/>
    <mergeCell ref="B23:B24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C23:E23"/>
    <mergeCell ref="F23:H23"/>
    <mergeCell ref="I23:K23"/>
    <mergeCell ref="L23:N23"/>
    <mergeCell ref="O23:Q23"/>
    <mergeCell ref="A25:A27"/>
    <mergeCell ref="A28:A29"/>
    <mergeCell ref="A30:A33"/>
    <mergeCell ref="A36:B36"/>
    <mergeCell ref="E60:F60"/>
    <mergeCell ref="E61:F61"/>
    <mergeCell ref="E62:F62"/>
    <mergeCell ref="E63:F63"/>
    <mergeCell ref="E64:F64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I69:J69"/>
    <mergeCell ref="I70:J70"/>
    <mergeCell ref="I71:J71"/>
    <mergeCell ref="B80:C80"/>
    <mergeCell ref="F80:G80"/>
    <mergeCell ref="E92:F92"/>
    <mergeCell ref="E93:F93"/>
    <mergeCell ref="E65:F65"/>
    <mergeCell ref="I53:J53"/>
    <mergeCell ref="I54:J54"/>
    <mergeCell ref="I55:J55"/>
    <mergeCell ref="I56:J56"/>
    <mergeCell ref="I57:J57"/>
    <mergeCell ref="E59:K59"/>
    <mergeCell ref="A67:Q67"/>
    <mergeCell ref="A68:F68"/>
    <mergeCell ref="I68:O68"/>
    <mergeCell ref="K79:M79"/>
    <mergeCell ref="K85:L85"/>
    <mergeCell ref="K81:L81"/>
    <mergeCell ref="K82:L82"/>
    <mergeCell ref="K83:L83"/>
    <mergeCell ref="I72:J72"/>
    <mergeCell ref="I73:J73"/>
    <mergeCell ref="I74:J74"/>
    <mergeCell ref="A87:Q87"/>
    <mergeCell ref="A89:Q89"/>
    <mergeCell ref="E91:F91"/>
    <mergeCell ref="B81:C81"/>
    <mergeCell ref="F81:G81"/>
    <mergeCell ref="B82:C82"/>
    <mergeCell ref="F82:G82"/>
    <mergeCell ref="B83:C83"/>
    <mergeCell ref="B84:C84"/>
    <mergeCell ref="F84:G84"/>
    <mergeCell ref="B85:C85"/>
    <mergeCell ref="F85:G85"/>
    <mergeCell ref="B79:E79"/>
    <mergeCell ref="B78:E78"/>
    <mergeCell ref="J78:N78"/>
    <mergeCell ref="K80:L80"/>
    <mergeCell ref="K84:L84"/>
    <mergeCell ref="J86:P86"/>
    <mergeCell ref="B125:C125"/>
    <mergeCell ref="B126:C126"/>
    <mergeCell ref="B127:C127"/>
    <mergeCell ref="A132:D132"/>
    <mergeCell ref="I103:J103"/>
    <mergeCell ref="E94:F94"/>
    <mergeCell ref="E95:F95"/>
    <mergeCell ref="E96:F96"/>
    <mergeCell ref="A98:Q98"/>
    <mergeCell ref="I101:J101"/>
    <mergeCell ref="A142:Q142"/>
    <mergeCell ref="G143:J143"/>
    <mergeCell ref="B135:C135"/>
    <mergeCell ref="B136:C136"/>
    <mergeCell ref="B137:C137"/>
    <mergeCell ref="B138:C138"/>
    <mergeCell ref="B139:C139"/>
    <mergeCell ref="M134:N134"/>
    <mergeCell ref="M135:N135"/>
    <mergeCell ref="M136:N136"/>
    <mergeCell ref="M137:N137"/>
    <mergeCell ref="M138:N138"/>
    <mergeCell ref="M139:N139"/>
    <mergeCell ref="A133:D133"/>
    <mergeCell ref="E111:F111"/>
    <mergeCell ref="A99:F99"/>
    <mergeCell ref="I99:O99"/>
    <mergeCell ref="M133:P133"/>
    <mergeCell ref="E112:F112"/>
    <mergeCell ref="E113:F113"/>
    <mergeCell ref="E114:F114"/>
    <mergeCell ref="E115:F115"/>
    <mergeCell ref="I100:J100"/>
    <mergeCell ref="M132:P132"/>
    <mergeCell ref="I102:J102"/>
    <mergeCell ref="I104:J104"/>
    <mergeCell ref="I105:J105"/>
    <mergeCell ref="A108:Q108"/>
    <mergeCell ref="E109:K109"/>
    <mergeCell ref="E110:F110"/>
    <mergeCell ref="A119:Q119"/>
    <mergeCell ref="A120:Q120"/>
    <mergeCell ref="B128:C128"/>
    <mergeCell ref="B129:C129"/>
    <mergeCell ref="A121:Q121"/>
    <mergeCell ref="A122:Q122"/>
    <mergeCell ref="B124:C124"/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&amp;L&amp;"Rockwell,Normal"&amp;11SNH/DFI/DPR/DCO/24</oddHeader>
    <oddFooter>&amp;R&amp;"Rockwell,Normal"&amp;8&amp;P</oddFooter>
  </headerFooter>
  <rowBreaks count="3" manualBreakCount="3">
    <brk id="39" max="16" man="1"/>
    <brk id="76" max="16" man="1"/>
    <brk id="11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Autres engagements 1er trim</vt:lpstr>
      <vt:lpstr>ITIE 1er trim 2022</vt:lpstr>
      <vt:lpstr>Autres engagements 4e trim</vt:lpstr>
      <vt:lpstr>Autres engagements 3e trim</vt:lpstr>
      <vt:lpstr>Feuil1</vt:lpstr>
      <vt:lpstr>ITIE 1er trim 2024</vt:lpstr>
      <vt:lpstr>ITIE 4e trim 2021</vt:lpstr>
      <vt:lpstr>ITIE 3e trim 2021</vt:lpstr>
      <vt:lpstr>Français - 1er trim</vt:lpstr>
      <vt:lpstr>English - 1e trim</vt:lpstr>
      <vt:lpstr>Transmission CTS</vt:lpstr>
      <vt:lpstr>'Autres engagements 1er trim'!Zone_d_impression</vt:lpstr>
      <vt:lpstr>'Autres engagements 3e trim'!Zone_d_impression</vt:lpstr>
      <vt:lpstr>'Autres engagements 4e trim'!Zone_d_impression</vt:lpstr>
      <vt:lpstr>'English - 1e trim'!Zone_d_impression</vt:lpstr>
      <vt:lpstr>'Français - 1er trim'!Zone_d_impression</vt:lpstr>
      <vt:lpstr>'ITIE 1er trim 2022'!Zone_d_impression</vt:lpstr>
      <vt:lpstr>'ITIE 1er trim 2024'!Zone_d_impression</vt:lpstr>
      <vt:lpstr>'ITIE 3e trim 2021'!Zone_d_impression</vt:lpstr>
      <vt:lpstr>'ITIE 4e trim 2021'!Zone_d_impression</vt:lpstr>
      <vt:lpstr>'Transmission CTS'!Zone_d_impression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HP</cp:lastModifiedBy>
  <cp:lastPrinted>2024-06-26T06:22:43Z</cp:lastPrinted>
  <dcterms:created xsi:type="dcterms:W3CDTF">2020-04-14T08:23:12Z</dcterms:created>
  <dcterms:modified xsi:type="dcterms:W3CDTF">2024-06-26T06:31:18Z</dcterms:modified>
</cp:coreProperties>
</file>