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Site Internet\Mise à jour 2024\Mars 24\"/>
    </mc:Choice>
  </mc:AlternateContent>
  <bookViews>
    <workbookView xWindow="0" yWindow="0" windowWidth="20490" windowHeight="7755" tabRatio="758" firstSheet="7" activeTab="8"/>
  </bookViews>
  <sheets>
    <sheet name="Autres engagements 1er trim" sheetId="9" state="hidden" r:id="rId1"/>
    <sheet name="ITIE 1er trim 2022" sheetId="10" state="hidden" r:id="rId2"/>
    <sheet name="Autres engagements 4e trim" sheetId="19" state="hidden" r:id="rId3"/>
    <sheet name="Autres engagements 3e trim" sheetId="16" state="hidden" r:id="rId4"/>
    <sheet name="Feuil1" sheetId="18" state="hidden" r:id="rId5"/>
    <sheet name="ITIE 4e trim 2021" sheetId="20" state="hidden" r:id="rId6"/>
    <sheet name="ITIE 3e trim 2021" sheetId="17" state="hidden" r:id="rId7"/>
    <sheet name="Français - 3e trim" sheetId="11" r:id="rId8"/>
    <sheet name="English - 3e trim" sheetId="12" r:id="rId9"/>
    <sheet name="Transmission CTS" sheetId="15" state="hidden" r:id="rId10"/>
  </sheets>
  <externalReferences>
    <externalReference r:id="rId11"/>
  </externalReferences>
  <definedNames>
    <definedName name="_clo9697" localSheetId="0">#REF!,#REF!</definedName>
    <definedName name="_clo9697" localSheetId="3">#REF!,#REF!</definedName>
    <definedName name="_clo9697" localSheetId="2">#REF!,#REF!</definedName>
    <definedName name="_clo9697" localSheetId="1">#REF!,#REF!</definedName>
    <definedName name="_clo9697" localSheetId="6">#REF!,#REF!</definedName>
    <definedName name="_clo9697" localSheetId="5">#REF!,#REF!</definedName>
    <definedName name="_clo9697">#REF!,#REF!</definedName>
    <definedName name="zd_9500">[1]FMI970207!$AL$1:$BE$114,[1]FMI970207!$AL$115:$BE$203</definedName>
    <definedName name="_xlnm.Print_Area" localSheetId="0">'Autres engagements 1er trim'!$A$1:$G$36</definedName>
    <definedName name="_xlnm.Print_Area" localSheetId="3">'Autres engagements 3e trim'!$A$1:$G$36</definedName>
    <definedName name="_xlnm.Print_Area" localSheetId="2">'Autres engagements 4e trim'!$A$1:$G$36</definedName>
    <definedName name="_xlnm.Print_Area" localSheetId="8">'English - 3e trim'!$A$1:$Q$158</definedName>
    <definedName name="_xlnm.Print_Area" localSheetId="7">'Français - 3e trim'!$A$1:$Q$150</definedName>
    <definedName name="_xlnm.Print_Area" localSheetId="1">'ITIE 1er trim 2022'!$A$1:$E$99</definedName>
    <definedName name="_xlnm.Print_Area" localSheetId="6">'ITIE 3e trim 2021'!$A$1:$E$99</definedName>
    <definedName name="_xlnm.Print_Area" localSheetId="5">'ITIE 4e trim 2021'!$A$1:$E$99</definedName>
    <definedName name="_xlnm.Print_Area" localSheetId="9">'Transmission CTS'!$C$2:$H$47</definedName>
    <definedName name="zone_d_impression_9798">[1]FMI970207!$AS$1:$BA$114,[1]FMI970207!$AS$115:$BA$203</definedName>
    <definedName name="Zone_d_impression95_97">[1]FMI970207!$Y$1:$AM$114,[1]FMI970207!$Y$115:$AM$203,[1]FMI970207!$AK$1:$AT$114,[1]FMI970207!$AK$115:$AT$203</definedName>
    <definedName name="Zone_d_impression9700">[1]FMI970207!$AY$1:$BE$114,[1]FMI970207!$AY$115:$BE$203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2" l="1"/>
  <c r="E84" i="12"/>
  <c r="E85" i="12"/>
  <c r="E83" i="12"/>
  <c r="D83" i="12"/>
  <c r="Q86" i="12"/>
  <c r="Q83" i="12"/>
  <c r="O84" i="12"/>
  <c r="O85" i="12"/>
  <c r="O83" i="12"/>
  <c r="F84" i="12" l="1"/>
  <c r="D84" i="12" l="1"/>
  <c r="D85" i="12" l="1"/>
  <c r="N84" i="12" l="1"/>
  <c r="Q84" i="12"/>
  <c r="D84" i="10" l="1"/>
  <c r="C84" i="10"/>
  <c r="B84" i="10"/>
  <c r="G38" i="15" l="1"/>
  <c r="F38" i="15"/>
  <c r="E38" i="15"/>
  <c r="D38" i="15"/>
  <c r="G33" i="15"/>
  <c r="F33" i="15"/>
  <c r="E33" i="15"/>
  <c r="D33" i="15"/>
  <c r="G32" i="15"/>
  <c r="F32" i="15"/>
  <c r="E32" i="15"/>
  <c r="D32" i="15"/>
  <c r="G31" i="15"/>
  <c r="F31" i="15"/>
  <c r="E31" i="15"/>
  <c r="D31" i="15"/>
  <c r="G30" i="15"/>
  <c r="F30" i="15"/>
  <c r="E30" i="15"/>
  <c r="D30" i="15"/>
  <c r="H25" i="15"/>
  <c r="G24" i="15"/>
  <c r="F24" i="15"/>
  <c r="F23" i="15" s="1"/>
  <c r="E24" i="15"/>
  <c r="E23" i="15" s="1"/>
  <c r="D24" i="15"/>
  <c r="D23" i="15" s="1"/>
  <c r="H16" i="15"/>
  <c r="E15" i="15"/>
  <c r="E14" i="15" s="1"/>
  <c r="D15" i="15"/>
  <c r="D14" i="15" s="1"/>
  <c r="E13" i="15"/>
  <c r="D13" i="15"/>
  <c r="E12" i="15"/>
  <c r="D12" i="15"/>
  <c r="H121" i="12"/>
  <c r="H120" i="12"/>
  <c r="H119" i="12"/>
  <c r="H118" i="12"/>
  <c r="L76" i="12"/>
  <c r="C76" i="12"/>
  <c r="L75" i="12"/>
  <c r="C75" i="12"/>
  <c r="L74" i="12"/>
  <c r="C74" i="12"/>
  <c r="L73" i="12"/>
  <c r="C73" i="12"/>
  <c r="L39" i="12"/>
  <c r="I39" i="12"/>
  <c r="F39" i="12"/>
  <c r="C39" i="12"/>
  <c r="L19" i="12"/>
  <c r="I19" i="12"/>
  <c r="F19" i="12"/>
  <c r="I18" i="12"/>
  <c r="F18" i="12"/>
  <c r="C18" i="12"/>
  <c r="C88" i="17"/>
  <c r="M134" i="12" s="1"/>
  <c r="B88" i="17"/>
  <c r="L134" i="12" s="1"/>
  <c r="E86" i="17"/>
  <c r="K134" i="12" s="1"/>
  <c r="D86" i="17"/>
  <c r="J134" i="12" s="1"/>
  <c r="C86" i="17"/>
  <c r="I134" i="12" s="1"/>
  <c r="B86" i="17"/>
  <c r="H134" i="12" s="1"/>
  <c r="E84" i="17"/>
  <c r="G134" i="12" s="1"/>
  <c r="D84" i="17"/>
  <c r="F134" i="12" s="1"/>
  <c r="C84" i="17"/>
  <c r="E134" i="12" s="1"/>
  <c r="B84" i="17"/>
  <c r="D68" i="17"/>
  <c r="J96" i="12" s="1"/>
  <c r="B68" i="17"/>
  <c r="H96" i="12" s="1"/>
  <c r="A62" i="17"/>
  <c r="K75" i="12" s="1"/>
  <c r="B54" i="17"/>
  <c r="H66" i="12" s="1"/>
  <c r="B50" i="17"/>
  <c r="L59" i="12" s="1"/>
  <c r="B46" i="17"/>
  <c r="C59" i="12" s="1"/>
  <c r="D42" i="17"/>
  <c r="J50" i="12" s="1"/>
  <c r="B42" i="17"/>
  <c r="H50" i="12" s="1"/>
  <c r="D32" i="17"/>
  <c r="C32" i="17"/>
  <c r="I38" i="12" s="1"/>
  <c r="E31" i="17"/>
  <c r="E34" i="17" s="1"/>
  <c r="D31" i="17"/>
  <c r="J37" i="12" s="1"/>
  <c r="C31" i="17"/>
  <c r="I37" i="12" s="1"/>
  <c r="C30" i="17"/>
  <c r="I36" i="12" s="1"/>
  <c r="C29" i="17"/>
  <c r="I35" i="12" s="1"/>
  <c r="C28" i="17"/>
  <c r="I34" i="12" s="1"/>
  <c r="C27" i="17"/>
  <c r="I33" i="12" s="1"/>
  <c r="C26" i="17"/>
  <c r="I32" i="12" s="1"/>
  <c r="C25" i="17"/>
  <c r="I31" i="12" s="1"/>
  <c r="C24" i="17"/>
  <c r="I30" i="12" s="1"/>
  <c r="C23" i="17"/>
  <c r="D16" i="17"/>
  <c r="E15" i="17"/>
  <c r="E18" i="17" s="1"/>
  <c r="D15" i="17"/>
  <c r="J17" i="12" s="1"/>
  <c r="C15" i="17"/>
  <c r="I17" i="12" s="1"/>
  <c r="C14" i="17"/>
  <c r="I16" i="12" s="1"/>
  <c r="C13" i="17"/>
  <c r="I15" i="12" s="1"/>
  <c r="C12" i="17"/>
  <c r="I14" i="12" s="1"/>
  <c r="C11" i="17"/>
  <c r="I13" i="12" s="1"/>
  <c r="C10" i="17"/>
  <c r="I12" i="12" s="1"/>
  <c r="C9" i="17"/>
  <c r="I11" i="12" s="1"/>
  <c r="C8" i="17"/>
  <c r="I10" i="12" s="1"/>
  <c r="C7" i="17"/>
  <c r="C88" i="20"/>
  <c r="M135" i="12" s="1"/>
  <c r="B88" i="20"/>
  <c r="L135" i="12" s="1"/>
  <c r="E86" i="20"/>
  <c r="K135" i="12" s="1"/>
  <c r="D86" i="20"/>
  <c r="J135" i="12" s="1"/>
  <c r="C86" i="20"/>
  <c r="I135" i="12" s="1"/>
  <c r="B86" i="20"/>
  <c r="H135" i="12" s="1"/>
  <c r="E84" i="20"/>
  <c r="G135" i="12" s="1"/>
  <c r="D84" i="20"/>
  <c r="F135" i="12" s="1"/>
  <c r="C84" i="20"/>
  <c r="E135" i="12" s="1"/>
  <c r="B84" i="20"/>
  <c r="D68" i="20"/>
  <c r="J97" i="12" s="1"/>
  <c r="B68" i="20"/>
  <c r="H97" i="12" s="1"/>
  <c r="A62" i="20"/>
  <c r="K76" i="12" s="1"/>
  <c r="B54" i="20"/>
  <c r="H67" i="12" s="1"/>
  <c r="B50" i="20"/>
  <c r="L60" i="12" s="1"/>
  <c r="A50" i="20"/>
  <c r="B46" i="20"/>
  <c r="C60" i="12" s="1"/>
  <c r="D42" i="20"/>
  <c r="J51" i="12" s="1"/>
  <c r="B42" i="20"/>
  <c r="H51" i="12" s="1"/>
  <c r="D32" i="20"/>
  <c r="C32" i="20"/>
  <c r="L38" i="12" s="1"/>
  <c r="E31" i="20"/>
  <c r="D31" i="20"/>
  <c r="M37" i="12" s="1"/>
  <c r="C31" i="20"/>
  <c r="L37" i="12" s="1"/>
  <c r="C30" i="20"/>
  <c r="L36" i="12" s="1"/>
  <c r="C29" i="20"/>
  <c r="L35" i="12" s="1"/>
  <c r="C28" i="20"/>
  <c r="C27" i="20"/>
  <c r="L33" i="12" s="1"/>
  <c r="C26" i="20"/>
  <c r="L32" i="12" s="1"/>
  <c r="C25" i="20"/>
  <c r="L31" i="12" s="1"/>
  <c r="C24" i="20"/>
  <c r="L30" i="12" s="1"/>
  <c r="C23" i="20"/>
  <c r="L29" i="12" s="1"/>
  <c r="D16" i="20"/>
  <c r="M18" i="12" s="1"/>
  <c r="C16" i="20"/>
  <c r="E15" i="20"/>
  <c r="D15" i="20"/>
  <c r="C15" i="20"/>
  <c r="L17" i="12" s="1"/>
  <c r="C14" i="20"/>
  <c r="L16" i="12" s="1"/>
  <c r="C13" i="20"/>
  <c r="L15" i="12" s="1"/>
  <c r="C12" i="20"/>
  <c r="L14" i="12" s="1"/>
  <c r="C11" i="20"/>
  <c r="L13" i="12" s="1"/>
  <c r="C10" i="20"/>
  <c r="L12" i="12" s="1"/>
  <c r="C9" i="20"/>
  <c r="L11" i="12" s="1"/>
  <c r="C8" i="20"/>
  <c r="L10" i="12" s="1"/>
  <c r="C7" i="20"/>
  <c r="M133" i="12"/>
  <c r="F133" i="12"/>
  <c r="E133" i="12"/>
  <c r="H95" i="12"/>
  <c r="H65" i="12"/>
  <c r="L58" i="12"/>
  <c r="C107" i="12"/>
  <c r="F38" i="12"/>
  <c r="G37" i="12"/>
  <c r="F37" i="12"/>
  <c r="F36" i="12"/>
  <c r="F35" i="12"/>
  <c r="F34" i="12"/>
  <c r="F33" i="12"/>
  <c r="F32" i="12"/>
  <c r="F31" i="12"/>
  <c r="F30" i="12"/>
  <c r="F14" i="12"/>
  <c r="F13" i="12"/>
  <c r="G35" i="18"/>
  <c r="E35" i="18"/>
  <c r="D35" i="18"/>
  <c r="C35" i="18"/>
  <c r="B35" i="18"/>
  <c r="G34" i="18"/>
  <c r="E34" i="18"/>
  <c r="G33" i="18"/>
  <c r="G32" i="18"/>
  <c r="E32" i="18"/>
  <c r="G31" i="18"/>
  <c r="E31" i="18"/>
  <c r="G30" i="18"/>
  <c r="E30" i="18"/>
  <c r="G29" i="18"/>
  <c r="E29" i="18"/>
  <c r="G28" i="18"/>
  <c r="E28" i="18"/>
  <c r="G27" i="18"/>
  <c r="E27" i="18"/>
  <c r="G26" i="18"/>
  <c r="E26" i="18"/>
  <c r="G25" i="18"/>
  <c r="E25" i="18"/>
  <c r="G24" i="18"/>
  <c r="E24" i="18"/>
  <c r="G23" i="18"/>
  <c r="E23" i="18"/>
  <c r="G22" i="18"/>
  <c r="E22" i="18"/>
  <c r="G21" i="18"/>
  <c r="E21" i="18"/>
  <c r="G20" i="18"/>
  <c r="E20" i="18"/>
  <c r="G19" i="18"/>
  <c r="E19" i="18"/>
  <c r="G18" i="18"/>
  <c r="E18" i="18"/>
  <c r="G17" i="18"/>
  <c r="E17" i="18"/>
  <c r="G16" i="18"/>
  <c r="E16" i="18"/>
  <c r="E15" i="18"/>
  <c r="E14" i="18"/>
  <c r="G12" i="18"/>
  <c r="E12" i="18"/>
  <c r="D12" i="18"/>
  <c r="C12" i="18"/>
  <c r="B12" i="18"/>
  <c r="G11" i="18"/>
  <c r="E11" i="18"/>
  <c r="G10" i="18"/>
  <c r="E10" i="18"/>
  <c r="G9" i="18"/>
  <c r="E9" i="18"/>
  <c r="G8" i="18"/>
  <c r="E8" i="18"/>
  <c r="G7" i="18"/>
  <c r="E7" i="18"/>
  <c r="G6" i="18"/>
  <c r="E6" i="18"/>
  <c r="G5" i="18"/>
  <c r="E5" i="18"/>
  <c r="E36" i="16"/>
  <c r="D36" i="16"/>
  <c r="C36" i="16"/>
  <c r="B36" i="16"/>
  <c r="E35" i="16"/>
  <c r="D35" i="16"/>
  <c r="C35" i="16"/>
  <c r="B35" i="16"/>
  <c r="E34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2" i="16"/>
  <c r="D12" i="16"/>
  <c r="C12" i="16"/>
  <c r="B12" i="16"/>
  <c r="E11" i="16"/>
  <c r="D11" i="16"/>
  <c r="C11" i="16"/>
  <c r="B11" i="16"/>
  <c r="E10" i="16"/>
  <c r="E9" i="16"/>
  <c r="E8" i="16"/>
  <c r="E7" i="16"/>
  <c r="E6" i="16"/>
  <c r="E5" i="16"/>
  <c r="E36" i="19"/>
  <c r="D36" i="19"/>
  <c r="C36" i="19"/>
  <c r="B36" i="19"/>
  <c r="E35" i="19"/>
  <c r="D35" i="19"/>
  <c r="C35" i="19"/>
  <c r="B35" i="19"/>
  <c r="E34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F12" i="19"/>
  <c r="G34" i="19" s="1"/>
  <c r="E12" i="19"/>
  <c r="D12" i="19"/>
  <c r="C12" i="19"/>
  <c r="B12" i="19"/>
  <c r="E11" i="19"/>
  <c r="D11" i="19"/>
  <c r="C11" i="19"/>
  <c r="B11" i="19"/>
  <c r="E10" i="19"/>
  <c r="E9" i="19"/>
  <c r="E8" i="19"/>
  <c r="E7" i="19"/>
  <c r="E6" i="19"/>
  <c r="E5" i="19"/>
  <c r="B88" i="10"/>
  <c r="L132" i="12" s="1"/>
  <c r="E86" i="10"/>
  <c r="K132" i="12" s="1"/>
  <c r="D86" i="10"/>
  <c r="J132" i="12" s="1"/>
  <c r="C86" i="10"/>
  <c r="I132" i="12" s="1"/>
  <c r="B86" i="10"/>
  <c r="H132" i="12" s="1"/>
  <c r="E84" i="10"/>
  <c r="G132" i="12" s="1"/>
  <c r="D68" i="10"/>
  <c r="D76" i="10" s="1"/>
  <c r="B68" i="10"/>
  <c r="H94" i="12" s="1"/>
  <c r="A62" i="10"/>
  <c r="K73" i="12" s="1"/>
  <c r="B54" i="10"/>
  <c r="H64" i="12" s="1"/>
  <c r="B50" i="10"/>
  <c r="L57" i="12" s="1"/>
  <c r="A50" i="10"/>
  <c r="B46" i="10"/>
  <c r="C57" i="12" s="1"/>
  <c r="D42" i="10"/>
  <c r="B42" i="10"/>
  <c r="H48" i="12" s="1"/>
  <c r="D32" i="10"/>
  <c r="C32" i="10"/>
  <c r="E31" i="10"/>
  <c r="D31" i="10"/>
  <c r="C31" i="10"/>
  <c r="C30" i="10"/>
  <c r="C29" i="10"/>
  <c r="C28" i="10"/>
  <c r="C27" i="10"/>
  <c r="C26" i="10"/>
  <c r="C25" i="10"/>
  <c r="C31" i="12" s="1"/>
  <c r="C24" i="10"/>
  <c r="C23" i="10"/>
  <c r="D16" i="10"/>
  <c r="D18" i="12" s="1"/>
  <c r="E15" i="10"/>
  <c r="D15" i="10"/>
  <c r="C15" i="10"/>
  <c r="C17" i="12" s="1"/>
  <c r="C14" i="10"/>
  <c r="C13" i="10"/>
  <c r="C15" i="12" s="1"/>
  <c r="C12" i="10"/>
  <c r="C14" i="12" s="1"/>
  <c r="C11" i="10"/>
  <c r="C13" i="12" s="1"/>
  <c r="C10" i="10"/>
  <c r="C12" i="12" s="1"/>
  <c r="C9" i="10"/>
  <c r="C11" i="12" s="1"/>
  <c r="C8" i="10"/>
  <c r="C10" i="12" s="1"/>
  <c r="C7" i="10"/>
  <c r="C9" i="12" s="1"/>
  <c r="E36" i="9"/>
  <c r="D36" i="9"/>
  <c r="C36" i="9"/>
  <c r="B36" i="9"/>
  <c r="E35" i="9"/>
  <c r="D35" i="9"/>
  <c r="C35" i="9"/>
  <c r="B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2" i="9"/>
  <c r="D12" i="9"/>
  <c r="C12" i="9"/>
  <c r="B12" i="9"/>
  <c r="E11" i="9"/>
  <c r="D11" i="9"/>
  <c r="C11" i="9"/>
  <c r="B11" i="9"/>
  <c r="E10" i="9"/>
  <c r="E9" i="9"/>
  <c r="E8" i="9"/>
  <c r="E7" i="9"/>
  <c r="E6" i="9"/>
  <c r="E5" i="9"/>
  <c r="E19" i="15"/>
  <c r="D19" i="15"/>
  <c r="B76" i="20"/>
  <c r="L109" i="12" s="1"/>
  <c r="B76" i="17"/>
  <c r="L108" i="12" s="1"/>
  <c r="L107" i="12"/>
  <c r="B76" i="10"/>
  <c r="L106" i="12" s="1"/>
  <c r="E22" i="15"/>
  <c r="A80" i="10"/>
  <c r="G118" i="12" s="1"/>
  <c r="A72" i="10"/>
  <c r="G18" i="15"/>
  <c r="E18" i="15"/>
  <c r="A54" i="10"/>
  <c r="D21" i="15"/>
  <c r="G15" i="15"/>
  <c r="G14" i="15" s="1"/>
  <c r="A50" i="17"/>
  <c r="A46" i="10"/>
  <c r="B57" i="12" s="1"/>
  <c r="F12" i="15"/>
  <c r="F85" i="12" l="1"/>
  <c r="B97" i="17"/>
  <c r="D97" i="17" s="1"/>
  <c r="G133" i="12"/>
  <c r="G136" i="12" s="1"/>
  <c r="C19" i="12"/>
  <c r="O19" i="12" s="1"/>
  <c r="O39" i="12"/>
  <c r="B97" i="20"/>
  <c r="D97" i="20" s="1"/>
  <c r="G5" i="19"/>
  <c r="A42" i="10"/>
  <c r="C42" i="10" s="1"/>
  <c r="E42" i="10" s="1"/>
  <c r="K48" i="12" s="1"/>
  <c r="E9" i="15"/>
  <c r="F12" i="9"/>
  <c r="G7" i="9" s="1"/>
  <c r="B74" i="12"/>
  <c r="K107" i="12"/>
  <c r="D46" i="10"/>
  <c r="E57" i="12" s="1"/>
  <c r="A58" i="10"/>
  <c r="C58" i="10" s="1"/>
  <c r="D73" i="12" s="1"/>
  <c r="G12" i="15"/>
  <c r="E21" i="15"/>
  <c r="E20" i="15" s="1"/>
  <c r="C50" i="10"/>
  <c r="M57" i="12" s="1"/>
  <c r="B58" i="12"/>
  <c r="H133" i="12"/>
  <c r="H136" i="12" s="1"/>
  <c r="L133" i="12"/>
  <c r="L136" i="12" s="1"/>
  <c r="J133" i="12"/>
  <c r="J136" i="12" s="1"/>
  <c r="I133" i="12"/>
  <c r="I136" i="12" s="1"/>
  <c r="C62" i="10"/>
  <c r="M73" i="12" s="1"/>
  <c r="K133" i="12"/>
  <c r="K136" i="12" s="1"/>
  <c r="D11" i="15"/>
  <c r="K74" i="12"/>
  <c r="K77" i="12" s="1"/>
  <c r="K57" i="12"/>
  <c r="K58" i="12"/>
  <c r="B72" i="20"/>
  <c r="C109" i="12" s="1"/>
  <c r="J95" i="12"/>
  <c r="G9" i="19"/>
  <c r="J49" i="12"/>
  <c r="G7" i="19"/>
  <c r="H49" i="12"/>
  <c r="D22" i="15"/>
  <c r="D20" i="15" s="1"/>
  <c r="C80" i="10"/>
  <c r="I118" i="12" s="1"/>
  <c r="G64" i="12"/>
  <c r="E54" i="10"/>
  <c r="K64" i="12" s="1"/>
  <c r="D18" i="15"/>
  <c r="D17" i="15" s="1"/>
  <c r="D18" i="17"/>
  <c r="D17" i="12"/>
  <c r="D20" i="12" s="1"/>
  <c r="G20" i="19"/>
  <c r="G22" i="19"/>
  <c r="D18" i="10"/>
  <c r="G11" i="19"/>
  <c r="G26" i="19"/>
  <c r="F35" i="19"/>
  <c r="D58" i="17"/>
  <c r="E75" i="12" s="1"/>
  <c r="B72" i="17"/>
  <c r="C108" i="12" s="1"/>
  <c r="C58" i="12"/>
  <c r="B106" i="12"/>
  <c r="H24" i="15"/>
  <c r="H23" i="15" s="1"/>
  <c r="B72" i="10"/>
  <c r="C106" i="12" s="1"/>
  <c r="G18" i="19"/>
  <c r="G24" i="19"/>
  <c r="E34" i="10"/>
  <c r="C46" i="10"/>
  <c r="D57" i="12" s="1"/>
  <c r="G30" i="19"/>
  <c r="G33" i="19"/>
  <c r="J65" i="12"/>
  <c r="C50" i="20"/>
  <c r="M60" i="12" s="1"/>
  <c r="K60" i="12"/>
  <c r="J94" i="12"/>
  <c r="G16" i="19"/>
  <c r="G32" i="19"/>
  <c r="D132" i="12"/>
  <c r="G6" i="19"/>
  <c r="G8" i="19"/>
  <c r="G10" i="19"/>
  <c r="G17" i="19"/>
  <c r="G19" i="19"/>
  <c r="G21" i="19"/>
  <c r="G23" i="19"/>
  <c r="G28" i="19"/>
  <c r="N74" i="12"/>
  <c r="E18" i="20"/>
  <c r="N135" i="12"/>
  <c r="N134" i="12"/>
  <c r="E90" i="20"/>
  <c r="D135" i="12"/>
  <c r="D134" i="12"/>
  <c r="E90" i="17"/>
  <c r="D133" i="12"/>
  <c r="C62" i="20"/>
  <c r="M76" i="12" s="1"/>
  <c r="G23" i="15"/>
  <c r="C62" i="17"/>
  <c r="M75" i="12" s="1"/>
  <c r="A76" i="10"/>
  <c r="E17" i="15"/>
  <c r="E11" i="15"/>
  <c r="D76" i="20"/>
  <c r="D10" i="15"/>
  <c r="D76" i="17"/>
  <c r="G25" i="19"/>
  <c r="G27" i="19"/>
  <c r="G29" i="19"/>
  <c r="G31" i="19"/>
  <c r="D50" i="20"/>
  <c r="N60" i="12" s="1"/>
  <c r="D54" i="20"/>
  <c r="J67" i="12" s="1"/>
  <c r="D62" i="20"/>
  <c r="D46" i="20"/>
  <c r="D58" i="20"/>
  <c r="D50" i="17"/>
  <c r="N59" i="12" s="1"/>
  <c r="D46" i="17"/>
  <c r="D54" i="17"/>
  <c r="J66" i="12" s="1"/>
  <c r="D62" i="17"/>
  <c r="F12" i="16"/>
  <c r="C16" i="12"/>
  <c r="C18" i="10"/>
  <c r="F132" i="12"/>
  <c r="F136" i="12" s="1"/>
  <c r="E132" i="12"/>
  <c r="E136" i="12" s="1"/>
  <c r="N106" i="12"/>
  <c r="D80" i="10"/>
  <c r="J48" i="12"/>
  <c r="D50" i="10"/>
  <c r="D54" i="10"/>
  <c r="D58" i="10"/>
  <c r="D62" i="10"/>
  <c r="M17" i="12"/>
  <c r="M20" i="12" s="1"/>
  <c r="A54" i="20"/>
  <c r="D18" i="20"/>
  <c r="L18" i="12"/>
  <c r="O18" i="12" s="1"/>
  <c r="G9" i="15"/>
  <c r="C18" i="20"/>
  <c r="D34" i="20"/>
  <c r="M38" i="12"/>
  <c r="M40" i="12" s="1"/>
  <c r="F18" i="15"/>
  <c r="A54" i="17"/>
  <c r="J18" i="12"/>
  <c r="J20" i="12" s="1"/>
  <c r="A42" i="17"/>
  <c r="O14" i="12"/>
  <c r="O13" i="12"/>
  <c r="I9" i="12"/>
  <c r="I20" i="12" s="1"/>
  <c r="C18" i="17"/>
  <c r="K17" i="12"/>
  <c r="K20" i="12" s="1"/>
  <c r="C50" i="17"/>
  <c r="F15" i="15"/>
  <c r="J38" i="12"/>
  <c r="J40" i="12" s="1"/>
  <c r="D34" i="17"/>
  <c r="L34" i="12"/>
  <c r="L40" i="12" s="1"/>
  <c r="C34" i="20"/>
  <c r="C34" i="17"/>
  <c r="N37" i="12"/>
  <c r="N40" i="12" s="1"/>
  <c r="E34" i="20"/>
  <c r="N17" i="12"/>
  <c r="N20" i="12" s="1"/>
  <c r="F21" i="15"/>
  <c r="A58" i="17"/>
  <c r="F17" i="12"/>
  <c r="O17" i="12" s="1"/>
  <c r="F16" i="12"/>
  <c r="F15" i="12"/>
  <c r="O15" i="12" s="1"/>
  <c r="F12" i="12"/>
  <c r="O12" i="12" s="1"/>
  <c r="F11" i="12"/>
  <c r="O11" i="12" s="1"/>
  <c r="F10" i="12"/>
  <c r="O10" i="12" s="1"/>
  <c r="F9" i="12"/>
  <c r="G17" i="12"/>
  <c r="G38" i="12"/>
  <c r="G40" i="12" s="1"/>
  <c r="O31" i="12"/>
  <c r="F29" i="12"/>
  <c r="F40" i="12" s="1"/>
  <c r="D37" i="12"/>
  <c r="P37" i="12" s="1"/>
  <c r="D34" i="10"/>
  <c r="C38" i="12"/>
  <c r="O38" i="12" s="1"/>
  <c r="C37" i="12"/>
  <c r="O37" i="12" s="1"/>
  <c r="C36" i="12"/>
  <c r="O36" i="12" s="1"/>
  <c r="C35" i="12"/>
  <c r="O35" i="12" s="1"/>
  <c r="C34" i="12"/>
  <c r="C33" i="12"/>
  <c r="O33" i="12" s="1"/>
  <c r="C32" i="12"/>
  <c r="O32" i="12" s="1"/>
  <c r="C30" i="12"/>
  <c r="O30" i="12" s="1"/>
  <c r="C29" i="12"/>
  <c r="C34" i="10"/>
  <c r="H37" i="12"/>
  <c r="H40" i="12" s="1"/>
  <c r="E37" i="12"/>
  <c r="E17" i="12"/>
  <c r="E18" i="10"/>
  <c r="E59" i="12" l="1"/>
  <c r="E74" i="12"/>
  <c r="A68" i="10"/>
  <c r="G94" i="12" s="1"/>
  <c r="G49" i="12"/>
  <c r="E41" i="15"/>
  <c r="D9" i="15"/>
  <c r="D8" i="15" s="1"/>
  <c r="G13" i="15"/>
  <c r="G11" i="15" s="1"/>
  <c r="C20" i="12"/>
  <c r="E10" i="15"/>
  <c r="E8" i="15" s="1"/>
  <c r="G27" i="15"/>
  <c r="H27" i="15" s="1"/>
  <c r="D58" i="12"/>
  <c r="H12" i="15"/>
  <c r="D74" i="12"/>
  <c r="G48" i="12"/>
  <c r="G30" i="9"/>
  <c r="G33" i="9"/>
  <c r="G22" i="9"/>
  <c r="G25" i="9"/>
  <c r="G8" i="9"/>
  <c r="G17" i="9"/>
  <c r="G20" i="9"/>
  <c r="G28" i="9"/>
  <c r="G6" i="9"/>
  <c r="G11" i="9"/>
  <c r="G23" i="9"/>
  <c r="G31" i="9"/>
  <c r="G9" i="9"/>
  <c r="B73" i="12"/>
  <c r="G16" i="9"/>
  <c r="G24" i="9"/>
  <c r="G32" i="9"/>
  <c r="G10" i="9"/>
  <c r="G19" i="9"/>
  <c r="G27" i="9"/>
  <c r="G5" i="9"/>
  <c r="G18" i="9"/>
  <c r="G26" i="9"/>
  <c r="G34" i="9"/>
  <c r="F35" i="9"/>
  <c r="G21" i="9"/>
  <c r="G29" i="9"/>
  <c r="E46" i="10"/>
  <c r="F57" i="12" s="1"/>
  <c r="D72" i="17"/>
  <c r="E108" i="12" s="1"/>
  <c r="A46" i="20"/>
  <c r="B107" i="12"/>
  <c r="O16" i="12"/>
  <c r="M74" i="12"/>
  <c r="M77" i="12" s="1"/>
  <c r="E50" i="20"/>
  <c r="O60" i="12" s="1"/>
  <c r="M58" i="12"/>
  <c r="G12" i="19"/>
  <c r="E107" i="12"/>
  <c r="I48" i="12"/>
  <c r="D136" i="12"/>
  <c r="P17" i="12"/>
  <c r="C72" i="10"/>
  <c r="D106" i="12" s="1"/>
  <c r="O134" i="12"/>
  <c r="O135" i="12"/>
  <c r="G119" i="12"/>
  <c r="K106" i="12"/>
  <c r="E76" i="10"/>
  <c r="G65" i="12"/>
  <c r="N109" i="12"/>
  <c r="D80" i="20"/>
  <c r="J121" i="12" s="1"/>
  <c r="N108" i="12"/>
  <c r="D80" i="17"/>
  <c r="J120" i="12" s="1"/>
  <c r="F9" i="15"/>
  <c r="E62" i="20"/>
  <c r="O76" i="12" s="1"/>
  <c r="N76" i="12"/>
  <c r="G35" i="19"/>
  <c r="E60" i="12"/>
  <c r="E76" i="12"/>
  <c r="D72" i="20"/>
  <c r="F35" i="16"/>
  <c r="G32" i="16"/>
  <c r="G30" i="16"/>
  <c r="G28" i="16"/>
  <c r="G26" i="16"/>
  <c r="G24" i="16"/>
  <c r="G22" i="16"/>
  <c r="G20" i="16"/>
  <c r="G18" i="16"/>
  <c r="G16" i="16"/>
  <c r="G9" i="16"/>
  <c r="G31" i="16"/>
  <c r="G27" i="16"/>
  <c r="G23" i="16"/>
  <c r="G21" i="16"/>
  <c r="G17" i="16"/>
  <c r="G33" i="16"/>
  <c r="G10" i="16"/>
  <c r="G8" i="16"/>
  <c r="G6" i="16"/>
  <c r="G34" i="16"/>
  <c r="G7" i="16"/>
  <c r="G5" i="16"/>
  <c r="G29" i="16"/>
  <c r="G25" i="16"/>
  <c r="G19" i="16"/>
  <c r="G11" i="16"/>
  <c r="E62" i="17"/>
  <c r="O75" i="12" s="1"/>
  <c r="N75" i="12"/>
  <c r="N107" i="12"/>
  <c r="G95" i="12"/>
  <c r="E58" i="12"/>
  <c r="N58" i="12"/>
  <c r="E80" i="10"/>
  <c r="K118" i="12" s="1"/>
  <c r="J118" i="12"/>
  <c r="N73" i="12"/>
  <c r="E62" i="10"/>
  <c r="E50" i="10"/>
  <c r="N57" i="12"/>
  <c r="E73" i="12"/>
  <c r="D72" i="10"/>
  <c r="E58" i="10"/>
  <c r="F73" i="12" s="1"/>
  <c r="B97" i="10"/>
  <c r="D97" i="10" s="1"/>
  <c r="C54" i="10"/>
  <c r="I64" i="12" s="1"/>
  <c r="J64" i="12"/>
  <c r="G67" i="12"/>
  <c r="E54" i="20"/>
  <c r="A76" i="20"/>
  <c r="G19" i="15"/>
  <c r="G17" i="15" s="1"/>
  <c r="A42" i="20"/>
  <c r="L9" i="12"/>
  <c r="L20" i="12" s="1"/>
  <c r="G10" i="15"/>
  <c r="G8" i="15" s="1"/>
  <c r="O34" i="12"/>
  <c r="H18" i="15"/>
  <c r="E54" i="17"/>
  <c r="F13" i="15"/>
  <c r="A46" i="17"/>
  <c r="C42" i="17"/>
  <c r="E50" i="17"/>
  <c r="F14" i="15"/>
  <c r="H15" i="15"/>
  <c r="H14" i="15" s="1"/>
  <c r="K59" i="12"/>
  <c r="K61" i="12" s="1"/>
  <c r="A68" i="20"/>
  <c r="F10" i="15"/>
  <c r="I29" i="12"/>
  <c r="I40" i="12" s="1"/>
  <c r="K37" i="12"/>
  <c r="K40" i="12" s="1"/>
  <c r="A58" i="20"/>
  <c r="G21" i="15"/>
  <c r="H21" i="15" s="1"/>
  <c r="C58" i="17"/>
  <c r="F20" i="12"/>
  <c r="G18" i="12"/>
  <c r="D38" i="12"/>
  <c r="O29" i="12"/>
  <c r="C40" i="12"/>
  <c r="H17" i="12"/>
  <c r="H20" i="12" s="1"/>
  <c r="E40" i="12"/>
  <c r="E20" i="12"/>
  <c r="C68" i="10" l="1"/>
  <c r="N85" i="12"/>
  <c r="Q85" i="12"/>
  <c r="F83" i="12"/>
  <c r="N133" i="12"/>
  <c r="O133" i="12"/>
  <c r="A72" i="20"/>
  <c r="B109" i="12" s="1"/>
  <c r="H9" i="15"/>
  <c r="Q17" i="12"/>
  <c r="Q20" i="12" s="1"/>
  <c r="G36" i="19"/>
  <c r="O107" i="12"/>
  <c r="G35" i="9"/>
  <c r="G12" i="9"/>
  <c r="B60" i="12"/>
  <c r="C46" i="20"/>
  <c r="I119" i="12"/>
  <c r="M107" i="12"/>
  <c r="O74" i="12"/>
  <c r="O58" i="12"/>
  <c r="O40" i="12"/>
  <c r="D107" i="12"/>
  <c r="O106" i="12"/>
  <c r="C76" i="10"/>
  <c r="M106" i="12" s="1"/>
  <c r="K65" i="12"/>
  <c r="I94" i="12"/>
  <c r="E68" i="10"/>
  <c r="K94" i="12" s="1"/>
  <c r="C42" i="20"/>
  <c r="I51" i="12" s="1"/>
  <c r="G51" i="12"/>
  <c r="E109" i="12"/>
  <c r="G12" i="16"/>
  <c r="G35" i="16"/>
  <c r="J119" i="12"/>
  <c r="I95" i="12"/>
  <c r="E106" i="12"/>
  <c r="E72" i="10"/>
  <c r="F106" i="12" s="1"/>
  <c r="O73" i="12"/>
  <c r="O57" i="12"/>
  <c r="E76" i="20"/>
  <c r="K109" i="12"/>
  <c r="K67" i="12"/>
  <c r="C54" i="20"/>
  <c r="O9" i="12"/>
  <c r="O20" i="12" s="1"/>
  <c r="C54" i="17"/>
  <c r="G66" i="12"/>
  <c r="G68" i="12" s="1"/>
  <c r="F19" i="15"/>
  <c r="A76" i="17"/>
  <c r="C46" i="17"/>
  <c r="A72" i="17"/>
  <c r="H13" i="15"/>
  <c r="H11" i="15" s="1"/>
  <c r="F11" i="15"/>
  <c r="E42" i="17"/>
  <c r="G50" i="12"/>
  <c r="O59" i="12"/>
  <c r="M59" i="12"/>
  <c r="M61" i="12" s="1"/>
  <c r="C68" i="20"/>
  <c r="G97" i="12"/>
  <c r="H10" i="15"/>
  <c r="F8" i="15"/>
  <c r="A68" i="17"/>
  <c r="Q37" i="12"/>
  <c r="Q40" i="12" s="1"/>
  <c r="G22" i="15"/>
  <c r="G20" i="15" s="1"/>
  <c r="A80" i="20"/>
  <c r="B76" i="12"/>
  <c r="C58" i="20"/>
  <c r="B75" i="12"/>
  <c r="F22" i="15"/>
  <c r="A80" i="17"/>
  <c r="E58" i="17"/>
  <c r="G20" i="12"/>
  <c r="P18" i="12"/>
  <c r="P20" i="12" s="1"/>
  <c r="D40" i="12"/>
  <c r="P38" i="12"/>
  <c r="P40" i="12" s="1"/>
  <c r="F58" i="12" l="1"/>
  <c r="F74" i="12"/>
  <c r="C72" i="20"/>
  <c r="D109" i="12" s="1"/>
  <c r="H8" i="15"/>
  <c r="I49" i="12"/>
  <c r="K50" i="12"/>
  <c r="G36" i="9"/>
  <c r="G36" i="16"/>
  <c r="D60" i="12"/>
  <c r="E46" i="20"/>
  <c r="F60" i="12" s="1"/>
  <c r="O77" i="12"/>
  <c r="K95" i="12"/>
  <c r="I65" i="12"/>
  <c r="F107" i="12"/>
  <c r="K119" i="12"/>
  <c r="O61" i="12"/>
  <c r="E42" i="20"/>
  <c r="K51" i="12" s="1"/>
  <c r="G52" i="12"/>
  <c r="I67" i="12"/>
  <c r="E42" i="15"/>
  <c r="D42" i="15"/>
  <c r="B93" i="10"/>
  <c r="O109" i="12"/>
  <c r="C76" i="20"/>
  <c r="B77" i="12"/>
  <c r="I66" i="12"/>
  <c r="H19" i="15"/>
  <c r="H17" i="15" s="1"/>
  <c r="F17" i="15"/>
  <c r="K66" i="12"/>
  <c r="K68" i="12" s="1"/>
  <c r="E76" i="17"/>
  <c r="C72" i="17"/>
  <c r="B59" i="12"/>
  <c r="B61" i="12" s="1"/>
  <c r="E46" i="17"/>
  <c r="I50" i="12"/>
  <c r="I97" i="12"/>
  <c r="E68" i="20"/>
  <c r="C68" i="17"/>
  <c r="E58" i="20"/>
  <c r="D76" i="12"/>
  <c r="G121" i="12"/>
  <c r="C80" i="20"/>
  <c r="D75" i="12"/>
  <c r="H22" i="15"/>
  <c r="H20" i="15" s="1"/>
  <c r="F20" i="15"/>
  <c r="C80" i="17"/>
  <c r="E72" i="20" l="1"/>
  <c r="F109" i="12" s="1"/>
  <c r="K49" i="12"/>
  <c r="K52" i="12" s="1"/>
  <c r="I52" i="12"/>
  <c r="E43" i="15"/>
  <c r="E40" i="15" s="1"/>
  <c r="M109" i="12"/>
  <c r="K97" i="12"/>
  <c r="I68" i="12"/>
  <c r="D93" i="10"/>
  <c r="D144" i="12" s="1"/>
  <c r="D77" i="12"/>
  <c r="C76" i="17"/>
  <c r="K108" i="12"/>
  <c r="K110" i="12" s="1"/>
  <c r="D59" i="12"/>
  <c r="D61" i="12" s="1"/>
  <c r="B108" i="12"/>
  <c r="B110" i="12" s="1"/>
  <c r="F59" i="12"/>
  <c r="F61" i="12" s="1"/>
  <c r="E72" i="17"/>
  <c r="E68" i="17"/>
  <c r="G96" i="12"/>
  <c r="G98" i="12" s="1"/>
  <c r="I121" i="12"/>
  <c r="E80" i="20"/>
  <c r="F76" i="12"/>
  <c r="G120" i="12"/>
  <c r="G122" i="12" s="1"/>
  <c r="F75" i="12"/>
  <c r="E80" i="17"/>
  <c r="O145" i="12" l="1"/>
  <c r="K121" i="12"/>
  <c r="M108" i="12"/>
  <c r="M110" i="12" s="1"/>
  <c r="O108" i="12"/>
  <c r="O110" i="12" s="1"/>
  <c r="F108" i="12"/>
  <c r="F110" i="12" s="1"/>
  <c r="D108" i="12"/>
  <c r="D110" i="12" s="1"/>
  <c r="K96" i="12"/>
  <c r="K98" i="12" s="1"/>
  <c r="I96" i="12"/>
  <c r="I98" i="12" s="1"/>
  <c r="F77" i="12"/>
  <c r="I120" i="12"/>
  <c r="I122" i="12" s="1"/>
  <c r="K120" i="12"/>
  <c r="D145" i="12" l="1"/>
  <c r="G43" i="15"/>
  <c r="K122" i="12"/>
  <c r="G42" i="15"/>
  <c r="B93" i="20"/>
  <c r="F42" i="15"/>
  <c r="B93" i="17"/>
  <c r="B95" i="20" l="1"/>
  <c r="D95" i="20" s="1"/>
  <c r="O147" i="12" s="1"/>
  <c r="D93" i="20"/>
  <c r="D93" i="17"/>
  <c r="D146" i="12" s="1"/>
  <c r="H42" i="15"/>
  <c r="B99" i="20" l="1"/>
  <c r="D99" i="20" s="1"/>
  <c r="F86" i="12" s="1"/>
  <c r="F87" i="12" s="1"/>
  <c r="D147" i="12"/>
  <c r="D148" i="12" s="1"/>
  <c r="I156" i="12" l="1"/>
  <c r="Q87" i="12"/>
  <c r="D43" i="15" l="1"/>
  <c r="B95" i="10" l="1"/>
  <c r="D95" i="10" l="1"/>
  <c r="O144" i="12" l="1"/>
  <c r="I154" i="12" l="1"/>
  <c r="E45" i="15" l="1"/>
  <c r="D41" i="15" l="1"/>
  <c r="C88" i="10"/>
  <c r="D40" i="15" l="1"/>
  <c r="E90" i="10"/>
  <c r="B99" i="10" s="1"/>
  <c r="D99" i="10" s="1"/>
  <c r="I153" i="12" l="1"/>
  <c r="M132" i="12"/>
  <c r="M136" i="12" s="1"/>
  <c r="N132" i="12" l="1"/>
  <c r="N136" i="12" s="1"/>
  <c r="D45" i="15"/>
  <c r="O132" i="12" l="1"/>
  <c r="O136" i="12" s="1"/>
  <c r="F41" i="15" l="1"/>
  <c r="G41" i="15" l="1"/>
  <c r="G40" i="15" s="1"/>
  <c r="H41" i="15"/>
  <c r="G45" i="15" l="1"/>
  <c r="B95" i="17" l="1"/>
  <c r="F43" i="15"/>
  <c r="H43" i="15" l="1"/>
  <c r="H40" i="15" s="1"/>
  <c r="F40" i="15"/>
  <c r="D95" i="17"/>
  <c r="B99" i="17"/>
  <c r="D99" i="17" s="1"/>
  <c r="O146" i="12" l="1"/>
  <c r="O148" i="12" s="1"/>
  <c r="I155" i="12" l="1"/>
  <c r="I157" i="12" s="1"/>
  <c r="F45" i="15" l="1"/>
  <c r="H45" i="15" s="1"/>
</calcChain>
</file>

<file path=xl/sharedStrings.xml><?xml version="1.0" encoding="utf-8"?>
<sst xmlns="http://schemas.openxmlformats.org/spreadsheetml/2006/main" count="1214" uniqueCount="362">
  <si>
    <t xml:space="preserve"> </t>
  </si>
  <si>
    <t>TOTAL</t>
  </si>
  <si>
    <t>Logbaba</t>
  </si>
  <si>
    <t>GPL</t>
  </si>
  <si>
    <t>en Millions USD</t>
  </si>
  <si>
    <t>TABLEAU DES AUTRES ENGAGEMENTS</t>
  </si>
  <si>
    <t>LIBELLE</t>
  </si>
  <si>
    <t>JANVIER</t>
  </si>
  <si>
    <t>FEVRIER</t>
  </si>
  <si>
    <t>MARS</t>
  </si>
  <si>
    <t>(A) TOTAL  DEPENSES FCFA</t>
  </si>
  <si>
    <t>TX  change (B)</t>
  </si>
  <si>
    <t>TOTAL DEPENSES USD (C)=(A/B)</t>
  </si>
  <si>
    <t>OBSERVATIONS</t>
  </si>
  <si>
    <t>PROJETS GAZIERS</t>
  </si>
  <si>
    <t>FRAIS INSPECTION (HYDRAC)</t>
  </si>
  <si>
    <t>STOCK SECURITE (SCDP)</t>
  </si>
  <si>
    <t>PIPE (CAPECE+CPSP+COCIP)</t>
  </si>
  <si>
    <t>APPA</t>
  </si>
  <si>
    <t>SECURISATION DES OPERATIONS PETROLIERES</t>
  </si>
  <si>
    <t>Autre charges</t>
  </si>
  <si>
    <t xml:space="preserve">TOTAL I </t>
  </si>
  <si>
    <t>AUTRES CHARGES</t>
  </si>
  <si>
    <t>SONARA</t>
  </si>
  <si>
    <t>ACHAT PRODUITS PETROLIERS</t>
  </si>
  <si>
    <t>Assurances Offshore</t>
  </si>
  <si>
    <t xml:space="preserve">Promotion Domaine Minier/Sismique/Explo bassins </t>
  </si>
  <si>
    <t>Codification Droit Pétrolier (CDPC)</t>
  </si>
  <si>
    <t>Centre Information Pétrolière (CIP)</t>
  </si>
  <si>
    <t>Audit</t>
  </si>
  <si>
    <t>Rembt autres emprunts+Caution opérations commerciales</t>
  </si>
  <si>
    <t>Taxe/Frais financiers/Commissions bancaires</t>
  </si>
  <si>
    <t>Dépenses Fiscales</t>
  </si>
  <si>
    <t>Reuters/Platts</t>
  </si>
  <si>
    <t>Acquisitions/Equipements Informatiques</t>
  </si>
  <si>
    <t>Frais de représentation</t>
  </si>
  <si>
    <t>Déplacements</t>
  </si>
  <si>
    <t>Frais de missions</t>
  </si>
  <si>
    <t>Honoraires (Avocats, CAC et autres Conseils)</t>
  </si>
  <si>
    <t>Formations</t>
  </si>
  <si>
    <t>Indemnités/Primes</t>
  </si>
  <si>
    <t>Autres dépenses diverses</t>
  </si>
  <si>
    <t>PROVISIONS Remise en Etat des Sites(12 100$/4)</t>
  </si>
  <si>
    <t>Imprévus</t>
  </si>
  <si>
    <t xml:space="preserve">TOTAL II </t>
  </si>
  <si>
    <t>TOTAL I + II</t>
  </si>
  <si>
    <t>RECAPITULATIF DU TABLEAU DES OPERATIONS PETROLIERES</t>
  </si>
  <si>
    <t xml:space="preserve">PRODUCTION </t>
  </si>
  <si>
    <t xml:space="preserve"> PART ETAT </t>
  </si>
  <si>
    <t>Opérateurs</t>
  </si>
  <si>
    <t>Associations</t>
  </si>
  <si>
    <t>Quantités</t>
  </si>
  <si>
    <r>
      <t xml:space="preserve">Pétrôle Brut             </t>
    </r>
    <r>
      <rPr>
        <sz val="10"/>
        <color theme="1"/>
        <rFont val="Rockwell"/>
        <family val="1"/>
      </rPr>
      <t>en millions de bls</t>
    </r>
  </si>
  <si>
    <r>
      <t xml:space="preserve">Gaz                   </t>
    </r>
    <r>
      <rPr>
        <sz val="10"/>
        <color theme="1"/>
        <rFont val="Rockwell"/>
        <family val="1"/>
      </rPr>
      <t xml:space="preserve"> en Milliards de SCF</t>
    </r>
  </si>
  <si>
    <r>
      <t xml:space="preserve">GPL                                 </t>
    </r>
    <r>
      <rPr>
        <sz val="10"/>
        <color theme="1"/>
        <rFont val="Rockwell"/>
        <family val="1"/>
      </rPr>
      <t xml:space="preserve">en Milliers de tonnes </t>
    </r>
  </si>
  <si>
    <t>PERENCO Rio del Rey</t>
  </si>
  <si>
    <t>Rio del Rey</t>
  </si>
  <si>
    <t>Dissoni</t>
  </si>
  <si>
    <t>Bolongo</t>
  </si>
  <si>
    <t>ADDAX Petroleum CC</t>
  </si>
  <si>
    <t>Lokélé</t>
  </si>
  <si>
    <t>ADDAX Petroleum CL</t>
  </si>
  <si>
    <t>Iroko</t>
  </si>
  <si>
    <t>PERENCO Cameroon</t>
  </si>
  <si>
    <t>Moudi</t>
  </si>
  <si>
    <t>Ebomé</t>
  </si>
  <si>
    <t>Moabi</t>
  </si>
  <si>
    <t>Sanaga Sud</t>
  </si>
  <si>
    <t>Gaz du Cameroun</t>
  </si>
  <si>
    <t>SNH</t>
  </si>
  <si>
    <t>Mvia</t>
  </si>
  <si>
    <t xml:space="preserve">PART ASSOCIES </t>
  </si>
  <si>
    <r>
      <rPr>
        <sz val="14"/>
        <color theme="1"/>
        <rFont val="Rockwell"/>
        <family val="1"/>
      </rPr>
      <t xml:space="preserve">Pétrôle Brut  </t>
    </r>
    <r>
      <rPr>
        <sz val="13"/>
        <color theme="1"/>
        <rFont val="Rockwell"/>
        <family val="1"/>
      </rPr>
      <t xml:space="preserve">           </t>
    </r>
    <r>
      <rPr>
        <sz val="10"/>
        <color theme="1"/>
        <rFont val="Rockwell"/>
        <family val="1"/>
      </rPr>
      <t>en millions de bls</t>
    </r>
  </si>
  <si>
    <r>
      <rPr>
        <sz val="14"/>
        <color theme="1"/>
        <rFont val="Rockwell"/>
        <family val="1"/>
      </rPr>
      <t>Gaz</t>
    </r>
    <r>
      <rPr>
        <sz val="12"/>
        <color theme="1"/>
        <rFont val="Rockwell"/>
        <family val="1"/>
      </rPr>
      <t xml:space="preserve">                         </t>
    </r>
    <r>
      <rPr>
        <sz val="10"/>
        <color theme="1"/>
        <rFont val="Rockwell"/>
        <family val="1"/>
      </rPr>
      <t>en Milliards de Scft</t>
    </r>
  </si>
  <si>
    <r>
      <rPr>
        <sz val="14"/>
        <color theme="1"/>
        <rFont val="Rockwell"/>
        <family val="1"/>
      </rPr>
      <t>GPL</t>
    </r>
    <r>
      <rPr>
        <sz val="12"/>
        <color theme="1"/>
        <rFont val="Rockwell"/>
        <family val="1"/>
      </rPr>
      <t xml:space="preserve">                                 </t>
    </r>
    <r>
      <rPr>
        <sz val="10"/>
        <color theme="1"/>
        <rFont val="Rockwell"/>
        <family val="1"/>
      </rPr>
      <t xml:space="preserve">en Milliers de tonnes </t>
    </r>
  </si>
  <si>
    <t>COMMERCIALISATION</t>
  </si>
  <si>
    <t>PART ETAT</t>
  </si>
  <si>
    <t>HUILE</t>
  </si>
  <si>
    <r>
      <t xml:space="preserve">Quantités                               </t>
    </r>
    <r>
      <rPr>
        <sz val="10"/>
        <color theme="1"/>
        <rFont val="Rockwell"/>
        <family val="1"/>
      </rPr>
      <t>(millions de bbls)</t>
    </r>
  </si>
  <si>
    <r>
      <rPr>
        <sz val="12"/>
        <color theme="1"/>
        <rFont val="Rockwell"/>
        <family val="1"/>
      </rPr>
      <t xml:space="preserve">Prix Officiel moyen       </t>
    </r>
    <r>
      <rPr>
        <sz val="14"/>
        <color theme="1"/>
        <rFont val="Rockwell"/>
        <family val="1"/>
      </rPr>
      <t xml:space="preserve">    </t>
    </r>
    <r>
      <rPr>
        <sz val="10"/>
        <color theme="1"/>
        <rFont val="Rockwell"/>
        <family val="1"/>
      </rPr>
      <t>(USD/Bbl)</t>
    </r>
  </si>
  <si>
    <r>
      <t xml:space="preserve">Valeur                     </t>
    </r>
    <r>
      <rPr>
        <sz val="10"/>
        <color theme="1"/>
        <rFont val="Rockwell"/>
        <family val="1"/>
      </rPr>
      <t xml:space="preserve"> (Millions de USD)</t>
    </r>
  </si>
  <si>
    <r>
      <t>Taux de change</t>
    </r>
    <r>
      <rPr>
        <sz val="10"/>
        <color theme="1"/>
        <rFont val="Rockwell"/>
        <family val="1"/>
      </rPr>
      <t xml:space="preserve"> (USD/FCFA)</t>
    </r>
  </si>
  <si>
    <r>
      <t xml:space="preserve">Valeur               </t>
    </r>
    <r>
      <rPr>
        <sz val="10"/>
        <color theme="1"/>
        <rFont val="Rockwell"/>
        <family val="1"/>
      </rPr>
      <t>(Milliards de FCFA)</t>
    </r>
  </si>
  <si>
    <t>GAZ</t>
  </si>
  <si>
    <t>VENTES DE GAZ A ETAT</t>
  </si>
  <si>
    <r>
      <t xml:space="preserve">Quantités                               </t>
    </r>
    <r>
      <rPr>
        <sz val="10"/>
        <color theme="1"/>
        <rFont val="Rockwell"/>
        <family val="1"/>
      </rPr>
      <t>(milliards de SCF)</t>
    </r>
  </si>
  <si>
    <r>
      <t xml:space="preserve">Prix  moyen           </t>
    </r>
    <r>
      <rPr>
        <sz val="10"/>
        <color theme="1"/>
        <rFont val="Rockwell"/>
        <family val="1"/>
      </rPr>
      <t>(FCFA/MSCF)</t>
    </r>
  </si>
  <si>
    <r>
      <t xml:space="preserve">Valeur                      </t>
    </r>
    <r>
      <rPr>
        <sz val="10"/>
        <color theme="1"/>
        <rFont val="Rockwell"/>
        <family val="1"/>
      </rPr>
      <t>(milliards FCFA)</t>
    </r>
  </si>
  <si>
    <r>
      <t xml:space="preserve">Taux de change </t>
    </r>
    <r>
      <rPr>
        <sz val="10"/>
        <color theme="1"/>
        <rFont val="Rockwell"/>
        <family val="1"/>
      </rPr>
      <t>(USD/FCFA)</t>
    </r>
  </si>
  <si>
    <r>
      <t xml:space="preserve">Valeur               </t>
    </r>
    <r>
      <rPr>
        <sz val="10"/>
        <color theme="1"/>
        <rFont val="Rockwell"/>
        <family val="1"/>
      </rPr>
      <t>(Millions USD)</t>
    </r>
  </si>
  <si>
    <t>VENTES DE GAZ A KPDC</t>
  </si>
  <si>
    <t>Quantités                               (milliards de SCF)</t>
  </si>
  <si>
    <r>
      <t xml:space="preserve">Valeur                    </t>
    </r>
    <r>
      <rPr>
        <sz val="10"/>
        <color theme="1"/>
        <rFont val="Rockwell"/>
        <family val="1"/>
      </rPr>
      <t xml:space="preserve">  (milliards FCFA)</t>
    </r>
  </si>
  <si>
    <t>VENTES DE GAZ A GAZPROM</t>
  </si>
  <si>
    <r>
      <t xml:space="preserve">Quantités                              </t>
    </r>
    <r>
      <rPr>
        <sz val="10"/>
        <color theme="1"/>
        <rFont val="Rockwell"/>
        <family val="1"/>
      </rPr>
      <t xml:space="preserve"> (milliards de SCF)</t>
    </r>
  </si>
  <si>
    <r>
      <t xml:space="preserve">Prix  moyen           </t>
    </r>
    <r>
      <rPr>
        <sz val="10"/>
        <color theme="1"/>
        <rFont val="Rockwell"/>
        <family val="1"/>
      </rPr>
      <t>(USD/MSCF)</t>
    </r>
  </si>
  <si>
    <r>
      <t xml:space="preserve">Valeur              </t>
    </r>
    <r>
      <rPr>
        <sz val="10"/>
        <color theme="1"/>
        <rFont val="Rockwell"/>
        <family val="1"/>
      </rPr>
      <t xml:space="preserve"> (Millions USD)</t>
    </r>
  </si>
  <si>
    <t>VENTES DE GPL A ETAT</t>
  </si>
  <si>
    <r>
      <t xml:space="preserve">Quantités                              </t>
    </r>
    <r>
      <rPr>
        <sz val="10"/>
        <color theme="1"/>
        <rFont val="Rockwell"/>
        <family val="1"/>
      </rPr>
      <t xml:space="preserve"> (milliers de TM)</t>
    </r>
  </si>
  <si>
    <r>
      <t xml:space="preserve">Prix  moyen           </t>
    </r>
    <r>
      <rPr>
        <sz val="10"/>
        <color theme="1"/>
        <rFont val="Rockwell"/>
        <family val="1"/>
      </rPr>
      <t>(FCFA/TM)</t>
    </r>
  </si>
  <si>
    <t>VENTES DE GPL</t>
  </si>
  <si>
    <t>PART ASSOCIES</t>
  </si>
  <si>
    <r>
      <rPr>
        <sz val="12"/>
        <color theme="1"/>
        <rFont val="Rockwell"/>
        <family val="1"/>
      </rPr>
      <t xml:space="preserve">Prix Officiel moyen </t>
    </r>
    <r>
      <rPr>
        <sz val="14"/>
        <color theme="1"/>
        <rFont val="Rockwell"/>
        <family val="1"/>
      </rPr>
      <t xml:space="preserve">          </t>
    </r>
    <r>
      <rPr>
        <sz val="10"/>
        <color theme="1"/>
        <rFont val="Rockwell"/>
        <family val="1"/>
      </rPr>
      <t>(USD/Bbl)</t>
    </r>
  </si>
  <si>
    <t>COUTS</t>
  </si>
  <si>
    <r>
      <rPr>
        <b/>
        <sz val="14"/>
        <color theme="1"/>
        <rFont val="Rockwell"/>
        <family val="1"/>
      </rPr>
      <t>Dépenses Associatives / Quote-Part ETAT</t>
    </r>
    <r>
      <rPr>
        <sz val="14"/>
        <color theme="1"/>
        <rFont val="Rockwell"/>
        <family val="1"/>
      </rPr>
      <t xml:space="preserve">                   </t>
    </r>
    <r>
      <rPr>
        <sz val="10"/>
        <color theme="1"/>
        <rFont val="Rockwell"/>
        <family val="1"/>
      </rPr>
      <t xml:space="preserve"> (en millions de USD)</t>
    </r>
  </si>
  <si>
    <t>Dissoni Nord</t>
  </si>
  <si>
    <t>BOLONGO</t>
  </si>
  <si>
    <t>en Milliards de FCFA</t>
  </si>
  <si>
    <t xml:space="preserve">Engagements gaziers ETAT </t>
  </si>
  <si>
    <t xml:space="preserve">Autres engagements ETAT </t>
  </si>
  <si>
    <t xml:space="preserve">Solde Transférable           </t>
  </si>
  <si>
    <t>I-1 PART SNH ETAT</t>
  </si>
  <si>
    <r>
      <t>1</t>
    </r>
    <r>
      <rPr>
        <b/>
        <vertAlign val="superscript"/>
        <sz val="10"/>
        <rFont val="Rockwell"/>
        <family val="1"/>
      </rPr>
      <t>er</t>
    </r>
    <r>
      <rPr>
        <b/>
        <sz val="10"/>
        <rFont val="Rockwell"/>
        <family val="1"/>
      </rPr>
      <t xml:space="preserve"> Trimestre</t>
    </r>
  </si>
  <si>
    <r>
      <t>2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 </t>
    </r>
  </si>
  <si>
    <r>
      <t>3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</t>
    </r>
  </si>
  <si>
    <r>
      <t>4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</t>
    </r>
  </si>
  <si>
    <t>TOTAL GENERAL</t>
  </si>
  <si>
    <r>
      <t xml:space="preserve">Pétrole brut </t>
    </r>
    <r>
      <rPr>
        <b/>
        <i/>
        <sz val="7"/>
        <rFont val="Rockwell"/>
        <family val="1"/>
      </rPr>
      <t>(millions de bls)</t>
    </r>
  </si>
  <si>
    <r>
      <t xml:space="preserve">GAZ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</si>
  <si>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(milliers de TM)</t>
    </r>
  </si>
  <si>
    <r>
      <t xml:space="preserve">GAZ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</si>
  <si>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  </t>
    </r>
    <r>
      <rPr>
        <b/>
        <i/>
        <sz val="7"/>
        <rFont val="Rockwell"/>
        <family val="1"/>
      </rPr>
      <t>(milliers de TM)</t>
    </r>
  </si>
  <si>
    <r>
      <t xml:space="preserve">GPL               </t>
    </r>
    <r>
      <rPr>
        <b/>
        <i/>
        <sz val="7"/>
        <rFont val="Rockwell"/>
        <family val="1"/>
      </rPr>
      <t xml:space="preserve"> (milliers de TM)</t>
    </r>
  </si>
  <si>
    <r>
      <t xml:space="preserve">GAZ   </t>
    </r>
    <r>
      <rPr>
        <b/>
        <sz val="7"/>
        <rFont val="Rockwell"/>
        <family val="1"/>
      </rPr>
      <t xml:space="preserve">                        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</si>
  <si>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GAZ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</si>
  <si>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</t>
    </r>
    <r>
      <rPr>
        <b/>
        <i/>
        <sz val="7"/>
        <rFont val="Rockwell"/>
        <family val="1"/>
      </rPr>
      <t xml:space="preserve">  (milliers de TM)</t>
    </r>
  </si>
  <si>
    <t>PERENCO RDR</t>
  </si>
  <si>
    <t>RDR</t>
  </si>
  <si>
    <t>DISSONI</t>
  </si>
  <si>
    <t>ADDAX</t>
  </si>
  <si>
    <t>LOKELE</t>
  </si>
  <si>
    <t>IROKO</t>
  </si>
  <si>
    <t>MOUDI</t>
  </si>
  <si>
    <t>EBOME</t>
  </si>
  <si>
    <t>MOABI</t>
  </si>
  <si>
    <t>SANAGA SUD</t>
  </si>
  <si>
    <t>GAZ DU CAMEROUN</t>
  </si>
  <si>
    <t>LOGBABA</t>
  </si>
  <si>
    <t>MVIA</t>
  </si>
  <si>
    <t>Total annuel</t>
  </si>
  <si>
    <t>I-2 PART ASSOCIES</t>
  </si>
  <si>
    <r>
      <t xml:space="preserve">GAZ   </t>
    </r>
    <r>
      <rPr>
        <b/>
        <sz val="7"/>
        <rFont val="Rockwell"/>
        <family val="1"/>
      </rPr>
      <t xml:space="preserve">         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</si>
  <si>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t>II-1 HUILE</t>
  </si>
  <si>
    <t>Trimestres</t>
  </si>
  <si>
    <r>
      <t xml:space="preserve">Quantités          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(millions de bls)</t>
    </r>
  </si>
  <si>
    <r>
      <t xml:space="preserve">Prix officiels moyens   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(USD/bbl)</t>
    </r>
  </si>
  <si>
    <r>
      <t xml:space="preserve">Valeur        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(millions de USD)</t>
    </r>
  </si>
  <si>
    <r>
      <t xml:space="preserve">Taux moyen pondéré de change                           </t>
    </r>
    <r>
      <rPr>
        <b/>
        <i/>
        <sz val="8"/>
        <rFont val="Rockwell"/>
        <family val="1"/>
      </rPr>
      <t xml:space="preserve"> </t>
    </r>
    <r>
      <rPr>
        <b/>
        <i/>
        <sz val="7"/>
        <rFont val="Rockwell"/>
        <family val="1"/>
      </rPr>
      <t>(USD/FCFA)</t>
    </r>
  </si>
  <si>
    <r>
      <t xml:space="preserve">Valeur               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(milliards de FCFA)</t>
    </r>
  </si>
  <si>
    <r>
      <t>1</t>
    </r>
    <r>
      <rPr>
        <b/>
        <vertAlign val="superscript"/>
        <sz val="12"/>
        <rFont val="Rockwell"/>
        <family val="1"/>
      </rPr>
      <t>er</t>
    </r>
    <r>
      <rPr>
        <b/>
        <sz val="12"/>
        <rFont val="Rockwell"/>
        <family val="1"/>
      </rPr>
      <t xml:space="preserve">  trimestre</t>
    </r>
  </si>
  <si>
    <r>
      <t>2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 </t>
    </r>
  </si>
  <si>
    <r>
      <t>3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</si>
  <si>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r>
      <t>4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</si>
  <si>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t>II-2  GAZ</t>
  </si>
  <si>
    <t xml:space="preserve">  1 - VENTE DE GAZ A ETAT </t>
  </si>
  <si>
    <t>2 - VENTE DE GAZ A KPDC</t>
  </si>
  <si>
    <r>
      <t xml:space="preserve">Quantités *                     </t>
    </r>
    <r>
      <rPr>
        <b/>
        <i/>
        <sz val="7"/>
        <rFont val="Rockwell"/>
        <family val="1"/>
      </rPr>
      <t>(milliards de SCF)</t>
    </r>
  </si>
  <si>
    <r>
      <t xml:space="preserve">Prix moyens                                </t>
    </r>
    <r>
      <rPr>
        <b/>
        <i/>
        <sz val="7"/>
        <rFont val="Rockwell"/>
        <family val="1"/>
      </rPr>
      <t>(FCFA/MSCF)</t>
    </r>
  </si>
  <si>
    <r>
      <t xml:space="preserve">Valeur                </t>
    </r>
    <r>
      <rPr>
        <b/>
        <i/>
        <sz val="7"/>
        <rFont val="Rockwell"/>
        <family val="1"/>
      </rPr>
      <t>(milliards de FCFA)</t>
    </r>
  </si>
  <si>
    <r>
      <t xml:space="preserve">Taux de change                            </t>
    </r>
    <r>
      <rPr>
        <b/>
        <i/>
        <sz val="7"/>
        <rFont val="Rockwell"/>
        <family val="1"/>
      </rPr>
      <t>(USD/FCFA)</t>
    </r>
  </si>
  <si>
    <r>
      <t xml:space="preserve">Valeur                      </t>
    </r>
    <r>
      <rPr>
        <b/>
        <i/>
        <sz val="10"/>
        <rFont val="Rockwell"/>
        <family val="1"/>
      </rPr>
      <t xml:space="preserve"> </t>
    </r>
    <r>
      <rPr>
        <b/>
        <i/>
        <sz val="7"/>
        <rFont val="Rockwell"/>
        <family val="1"/>
      </rPr>
      <t>(millions de USD)</t>
    </r>
  </si>
  <si>
    <r>
      <t xml:space="preserve">Quantités *                    </t>
    </r>
    <r>
      <rPr>
        <b/>
        <i/>
        <sz val="7"/>
        <rFont val="Rockwell"/>
        <family val="1"/>
      </rPr>
      <t>(milliards de SCF)</t>
    </r>
  </si>
  <si>
    <r>
      <t xml:space="preserve">Valeur                  </t>
    </r>
    <r>
      <rPr>
        <b/>
        <i/>
        <sz val="7"/>
        <rFont val="Rockwell"/>
        <family val="1"/>
      </rPr>
      <t>(milliards de FCFA)</t>
    </r>
  </si>
  <si>
    <t>3 - VENTE DE GAZ A GAZPROM</t>
  </si>
  <si>
    <r>
      <t xml:space="preserve">Prix moyens                                </t>
    </r>
    <r>
      <rPr>
        <b/>
        <i/>
        <sz val="7"/>
        <rFont val="Rockwell"/>
        <family val="1"/>
      </rPr>
      <t>(USD/MSCF)</t>
    </r>
  </si>
  <si>
    <t>* 1000 BTU/SCF</t>
  </si>
  <si>
    <t>II-3  GPL</t>
  </si>
  <si>
    <t>1 - VENTE DE GPL A ETAT</t>
  </si>
  <si>
    <t>2 - VENTE DE GPL A TRADEX</t>
  </si>
  <si>
    <r>
      <t xml:space="preserve">Quantités                     </t>
    </r>
    <r>
      <rPr>
        <b/>
        <i/>
        <sz val="7"/>
        <rFont val="Rockwell"/>
        <family val="1"/>
      </rPr>
      <t>(milliers de TM)</t>
    </r>
  </si>
  <si>
    <r>
      <t xml:space="preserve">Prix moyens                                </t>
    </r>
    <r>
      <rPr>
        <b/>
        <i/>
        <sz val="7"/>
        <rFont val="Rockwell"/>
        <family val="1"/>
      </rPr>
      <t>(FCFA/MTM)</t>
    </r>
  </si>
  <si>
    <r>
      <t xml:space="preserve">Valeur                        </t>
    </r>
    <r>
      <rPr>
        <b/>
        <i/>
        <sz val="7"/>
        <rFont val="Rockwell"/>
        <family val="1"/>
      </rPr>
      <t>(milliards de FCFA)</t>
    </r>
  </si>
  <si>
    <t>III-1 D'HUILE</t>
  </si>
  <si>
    <r>
      <t xml:space="preserve">Quantités                     </t>
    </r>
    <r>
      <rPr>
        <b/>
        <i/>
        <sz val="7"/>
        <rFont val="Rockwell"/>
        <family val="1"/>
      </rPr>
      <t>(millions de bls)</t>
    </r>
  </si>
  <si>
    <r>
      <t xml:space="preserve">Prix officiels moyens                   </t>
    </r>
    <r>
      <rPr>
        <b/>
        <i/>
        <sz val="7"/>
        <rFont val="Rockwell"/>
        <family val="1"/>
      </rPr>
      <t>(USD/bbl)</t>
    </r>
  </si>
  <si>
    <r>
      <t xml:space="preserve">Valeur             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(millions de USD)</t>
    </r>
  </si>
  <si>
    <r>
      <t xml:space="preserve">Taux moyen pondéré de change                           </t>
    </r>
    <r>
      <rPr>
        <b/>
        <i/>
        <sz val="10"/>
        <rFont val="Rockwell"/>
        <family val="1"/>
      </rPr>
      <t xml:space="preserve"> </t>
    </r>
    <r>
      <rPr>
        <b/>
        <i/>
        <sz val="7"/>
        <rFont val="Rockwell"/>
        <family val="1"/>
      </rPr>
      <t>(USD/FCFA)</t>
    </r>
  </si>
  <si>
    <r>
      <t xml:space="preserve">Valeur                          </t>
    </r>
    <r>
      <rPr>
        <b/>
        <i/>
        <sz val="7"/>
        <rFont val="Rockwell"/>
        <family val="1"/>
      </rPr>
      <t>(milliards de FCFA)</t>
    </r>
  </si>
  <si>
    <t>III-2  GAZ</t>
  </si>
  <si>
    <t>2 - VENTE DE GAZ A GAZPROM</t>
  </si>
  <si>
    <r>
      <t xml:space="preserve">Prix moyens                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(FCFA/MSCF)</t>
    </r>
  </si>
  <si>
    <r>
      <t xml:space="preserve">Taux de change                           </t>
    </r>
    <r>
      <rPr>
        <b/>
        <i/>
        <sz val="7"/>
        <rFont val="Rockwell"/>
        <family val="1"/>
      </rPr>
      <t xml:space="preserve"> (USD/FCFA)</t>
    </r>
  </si>
  <si>
    <r>
      <t xml:space="preserve">Valeur                       </t>
    </r>
    <r>
      <rPr>
        <b/>
        <i/>
        <sz val="7"/>
        <rFont val="Rockwell"/>
        <family val="1"/>
      </rPr>
      <t>(millions de USD)</t>
    </r>
  </si>
  <si>
    <r>
      <t xml:space="preserve">Quantités *                   </t>
    </r>
    <r>
      <rPr>
        <b/>
        <i/>
        <sz val="7"/>
        <rFont val="Rockwell"/>
        <family val="1"/>
      </rPr>
      <t xml:space="preserve"> (milliards de SCF)</t>
    </r>
  </si>
  <si>
    <r>
      <t xml:space="preserve">Prix moyens                              </t>
    </r>
    <r>
      <rPr>
        <b/>
        <i/>
        <sz val="7"/>
        <rFont val="Rockwell"/>
        <family val="1"/>
      </rPr>
      <t xml:space="preserve">  (USD/MSCF)</t>
    </r>
  </si>
  <si>
    <r>
      <t xml:space="preserve">Valeur                       </t>
    </r>
    <r>
      <rPr>
        <b/>
        <i/>
        <sz val="7"/>
        <rFont val="Rockwell"/>
        <family val="1"/>
      </rPr>
      <t xml:space="preserve"> (milliards de FCFA)</t>
    </r>
  </si>
  <si>
    <r>
      <t xml:space="preserve">Valeur                    </t>
    </r>
    <r>
      <rPr>
        <b/>
        <i/>
        <sz val="7"/>
        <rFont val="Rockwell"/>
        <family val="1"/>
      </rPr>
      <t xml:space="preserve">   (millions de USD)</t>
    </r>
  </si>
  <si>
    <t>III-3  GPL</t>
  </si>
  <si>
    <t>VENTE DE GAZ GPL A ETAT</t>
  </si>
  <si>
    <r>
      <t xml:space="preserve">Valeur                      </t>
    </r>
    <r>
      <rPr>
        <b/>
        <i/>
        <sz val="7"/>
        <rFont val="Rockwell"/>
        <family val="1"/>
      </rPr>
      <t xml:space="preserve"> (millions de USD)</t>
    </r>
  </si>
  <si>
    <t>(Quote-part SNH )</t>
  </si>
  <si>
    <t>(millions de dollars US/ milliards de FCFA)</t>
  </si>
  <si>
    <t>RIO DEL REY+MARG</t>
  </si>
  <si>
    <t>LOKELE+MWM+ACCORDS 90</t>
  </si>
  <si>
    <t xml:space="preserve">EBOME </t>
  </si>
  <si>
    <t>DISSONO NORD</t>
  </si>
  <si>
    <r>
      <t xml:space="preserve">TOTAL      </t>
    </r>
    <r>
      <rPr>
        <b/>
        <i/>
        <sz val="7"/>
        <rFont val="Rockwell"/>
        <family val="1"/>
      </rPr>
      <t>(millions de USD)</t>
    </r>
  </si>
  <si>
    <r>
      <t xml:space="preserve">TOTAL     </t>
    </r>
    <r>
      <rPr>
        <b/>
        <i/>
        <sz val="7"/>
        <rFont val="Rockwell"/>
        <family val="1"/>
      </rPr>
      <t>(milliards de FCFA)</t>
    </r>
  </si>
  <si>
    <r>
      <t>1</t>
    </r>
    <r>
      <rPr>
        <b/>
        <vertAlign val="superscript"/>
        <sz val="12"/>
        <rFont val="Rockwell"/>
        <family val="1"/>
      </rPr>
      <t>er</t>
    </r>
    <r>
      <rPr>
        <b/>
        <sz val="12"/>
        <rFont val="Rockwell"/>
        <family val="1"/>
      </rPr>
      <t xml:space="preserve"> Trimestre</t>
    </r>
  </si>
  <si>
    <r>
      <t>3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</si>
  <si>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t>(milliards de FCFA)</t>
  </si>
  <si>
    <t xml:space="preserve">Montants </t>
  </si>
  <si>
    <t>Montants</t>
  </si>
  <si>
    <t>DISSONI NORD</t>
  </si>
  <si>
    <t xml:space="preserve"> SNH'S STATE SHARE</t>
  </si>
  <si>
    <t>Operators</t>
  </si>
  <si>
    <r>
      <t>1</t>
    </r>
    <r>
      <rPr>
        <b/>
        <vertAlign val="superscript"/>
        <sz val="10"/>
        <rFont val="Rockwell"/>
        <family val="1"/>
      </rPr>
      <t>st</t>
    </r>
    <r>
      <rPr>
        <b/>
        <sz val="10"/>
        <rFont val="Rockwell"/>
        <family val="1"/>
      </rPr>
      <t xml:space="preserve"> Quarter</t>
    </r>
  </si>
  <si>
    <r>
      <t>2</t>
    </r>
    <r>
      <rPr>
        <b/>
        <vertAlign val="superscript"/>
        <sz val="10"/>
        <rFont val="Rockwell"/>
        <family val="1"/>
      </rPr>
      <t xml:space="preserve">nd </t>
    </r>
    <r>
      <rPr>
        <b/>
        <sz val="10"/>
        <rFont val="Rockwell"/>
        <family val="1"/>
      </rPr>
      <t>Quarter</t>
    </r>
  </si>
  <si>
    <r>
      <t>3</t>
    </r>
    <r>
      <rPr>
        <b/>
        <vertAlign val="superscript"/>
        <sz val="10"/>
        <rFont val="Rockwell"/>
        <family val="1"/>
      </rPr>
      <t xml:space="preserve">rd </t>
    </r>
    <r>
      <rPr>
        <b/>
        <sz val="10"/>
        <rFont val="Rockwell"/>
        <family val="1"/>
      </rPr>
      <t>Quarter</t>
    </r>
  </si>
  <si>
    <r>
      <t>4</t>
    </r>
    <r>
      <rPr>
        <b/>
        <vertAlign val="superscript"/>
        <sz val="10"/>
        <rFont val="Rockwell"/>
        <family val="1"/>
      </rPr>
      <t>th</t>
    </r>
    <r>
      <rPr>
        <b/>
        <sz val="10"/>
        <rFont val="Rockwell"/>
        <family val="1"/>
      </rPr>
      <t xml:space="preserve"> Quarter</t>
    </r>
  </si>
  <si>
    <t xml:space="preserve">GENERAL TOTAL </t>
  </si>
  <si>
    <r>
      <t xml:space="preserve">Crude Oil </t>
    </r>
    <r>
      <rPr>
        <b/>
        <i/>
        <sz val="8"/>
        <rFont val="Rockwell"/>
        <family val="1"/>
      </rPr>
      <t xml:space="preserve">  </t>
    </r>
    <r>
      <rPr>
        <b/>
        <i/>
        <sz val="7"/>
        <rFont val="Rockwell"/>
        <family val="1"/>
      </rPr>
      <t xml:space="preserve">  (millions of bls)</t>
    </r>
  </si>
  <si>
    <r>
      <t xml:space="preserve"> GAS     </t>
    </r>
    <r>
      <rPr>
        <b/>
        <i/>
        <sz val="7"/>
        <rFont val="Rockwell"/>
        <family val="1"/>
      </rPr>
      <t xml:space="preserve"> (billions CFS) </t>
    </r>
  </si>
  <si>
    <r>
      <t xml:space="preserve">LPG               </t>
    </r>
    <r>
      <rPr>
        <b/>
        <i/>
        <sz val="7"/>
        <rFont val="Rockwell"/>
        <family val="1"/>
      </rPr>
      <t>(thousands of MT)</t>
    </r>
  </si>
  <si>
    <r>
      <t xml:space="preserve">Crude Oil </t>
    </r>
    <r>
      <rPr>
        <b/>
        <i/>
        <sz val="8"/>
        <rFont val="Rockwell"/>
        <family val="1"/>
      </rPr>
      <t xml:space="preserve">    </t>
    </r>
    <r>
      <rPr>
        <b/>
        <i/>
        <sz val="7"/>
        <rFont val="Rockwell"/>
        <family val="1"/>
      </rPr>
      <t>(millions of bls)</t>
    </r>
  </si>
  <si>
    <r>
      <t xml:space="preserve"> GAS                           </t>
    </r>
    <r>
      <rPr>
        <b/>
        <i/>
        <sz val="7"/>
        <rFont val="Rockwell"/>
        <family val="1"/>
      </rPr>
      <t xml:space="preserve"> (billions of CFS) </t>
    </r>
  </si>
  <si>
    <r>
      <t xml:space="preserve">LPG                      </t>
    </r>
    <r>
      <rPr>
        <b/>
        <i/>
        <sz val="7"/>
        <rFont val="Rockwell"/>
        <family val="1"/>
      </rPr>
      <t>(thousands of MT)</t>
    </r>
  </si>
  <si>
    <r>
      <t xml:space="preserve">LPG                    </t>
    </r>
    <r>
      <rPr>
        <b/>
        <i/>
        <sz val="7"/>
        <rFont val="Rockwell"/>
        <family val="1"/>
      </rPr>
      <t xml:space="preserve">  (thousands of MT)</t>
    </r>
  </si>
  <si>
    <t xml:space="preserve">SANAGA SUD </t>
  </si>
  <si>
    <t>Annual Total</t>
  </si>
  <si>
    <t xml:space="preserve"> ASSOCIATE'S SHARE</t>
  </si>
  <si>
    <r>
      <t xml:space="preserve"> GAS     </t>
    </r>
    <r>
      <rPr>
        <b/>
        <i/>
        <sz val="7"/>
        <rFont val="Rockwell"/>
        <family val="1"/>
      </rPr>
      <t xml:space="preserve"> (billions of CFS) </t>
    </r>
  </si>
  <si>
    <t>II-1 OIL</t>
  </si>
  <si>
    <t>Quaters</t>
  </si>
  <si>
    <r>
      <t xml:space="preserve">Quantities                     </t>
    </r>
    <r>
      <rPr>
        <b/>
        <i/>
        <sz val="7"/>
        <rFont val="Rockwell"/>
        <family val="1"/>
      </rPr>
      <t>(millions of barils)</t>
    </r>
  </si>
  <si>
    <r>
      <t xml:space="preserve">Official average Prices                </t>
    </r>
    <r>
      <rPr>
        <b/>
        <i/>
        <sz val="10"/>
        <rFont val="Rockwell"/>
        <family val="1"/>
      </rPr>
      <t xml:space="preserve">   </t>
    </r>
    <r>
      <rPr>
        <b/>
        <i/>
        <sz val="8"/>
        <rFont val="Rockwell"/>
        <family val="1"/>
      </rPr>
      <t>(USD/bbl)</t>
    </r>
  </si>
  <si>
    <r>
      <t xml:space="preserve">Value                        </t>
    </r>
    <r>
      <rPr>
        <b/>
        <i/>
        <sz val="7"/>
        <rFont val="Rockwell"/>
        <family val="1"/>
      </rPr>
      <t>(billion of USD)</t>
    </r>
  </si>
  <si>
    <r>
      <t xml:space="preserve">Weighted average exchange rate                           </t>
    </r>
    <r>
      <rPr>
        <b/>
        <i/>
        <sz val="7"/>
        <rFont val="Rockwell"/>
        <family val="1"/>
      </rPr>
      <t xml:space="preserve"> (USD/CFAF)</t>
    </r>
  </si>
  <si>
    <r>
      <t xml:space="preserve">     Value                         </t>
    </r>
    <r>
      <rPr>
        <b/>
        <i/>
        <sz val="7"/>
        <rFont val="Rockwell"/>
        <family val="1"/>
      </rPr>
      <t>(billions of CFAF)</t>
    </r>
  </si>
  <si>
    <t>1st  Quarter</t>
  </si>
  <si>
    <r>
      <t>2</t>
    </r>
    <r>
      <rPr>
        <b/>
        <vertAlign val="superscript"/>
        <sz val="12"/>
        <rFont val="Rockwell"/>
        <family val="1"/>
      </rPr>
      <t>nd</t>
    </r>
    <r>
      <rPr>
        <b/>
        <sz val="12"/>
        <rFont val="Rockwell"/>
        <family val="1"/>
      </rPr>
      <t xml:space="preserve">  Quarter</t>
    </r>
  </si>
  <si>
    <t>3rd Quarter</t>
  </si>
  <si>
    <r>
      <t>4</t>
    </r>
    <r>
      <rPr>
        <b/>
        <vertAlign val="superscript"/>
        <sz val="12"/>
        <rFont val="Rockwell"/>
        <family val="1"/>
      </rPr>
      <t>th</t>
    </r>
    <r>
      <rPr>
        <b/>
        <sz val="12"/>
        <rFont val="Rockwell"/>
        <family val="1"/>
      </rPr>
      <t xml:space="preserve"> Quarter</t>
    </r>
  </si>
  <si>
    <t>II-2  GAS</t>
  </si>
  <si>
    <t xml:space="preserve">  1 - GAS SALES TO STATE </t>
  </si>
  <si>
    <t>2 - GAS SALES TO KPDC</t>
  </si>
  <si>
    <r>
      <t xml:space="preserve">Quantities *                    </t>
    </r>
    <r>
      <rPr>
        <b/>
        <i/>
        <sz val="7"/>
        <rFont val="Rockwell"/>
        <family val="1"/>
      </rPr>
      <t xml:space="preserve"> (billions de CFS)</t>
    </r>
  </si>
  <si>
    <r>
      <t xml:space="preserve">Average Prices                                </t>
    </r>
    <r>
      <rPr>
        <b/>
        <i/>
        <sz val="7"/>
        <rFont val="Rockwell"/>
        <family val="1"/>
      </rPr>
      <t>(CFAF/MCFS)</t>
    </r>
  </si>
  <si>
    <r>
      <t xml:space="preserve">Value                     </t>
    </r>
    <r>
      <rPr>
        <b/>
        <i/>
        <sz val="7"/>
        <rFont val="Rockwell"/>
        <family val="1"/>
      </rPr>
      <t xml:space="preserve">   (billions of CFAF)</t>
    </r>
  </si>
  <si>
    <r>
      <t xml:space="preserve">Exchange Rate                           </t>
    </r>
    <r>
      <rPr>
        <b/>
        <i/>
        <sz val="7"/>
        <rFont val="Rockwell"/>
        <family val="1"/>
      </rPr>
      <t xml:space="preserve"> (USD/CFAF)</t>
    </r>
  </si>
  <si>
    <r>
      <t xml:space="preserve">Value                     </t>
    </r>
    <r>
      <rPr>
        <b/>
        <i/>
        <sz val="7"/>
        <rFont val="Rockwell"/>
        <family val="1"/>
      </rPr>
      <t xml:space="preserve">  (millions of USD)</t>
    </r>
  </si>
  <si>
    <r>
      <t xml:space="preserve">Quantities *                   </t>
    </r>
    <r>
      <rPr>
        <b/>
        <i/>
        <sz val="7"/>
        <rFont val="Rockwell"/>
        <family val="1"/>
      </rPr>
      <t xml:space="preserve"> (billions de CFS)</t>
    </r>
  </si>
  <si>
    <t>1st  Quater</t>
  </si>
  <si>
    <r>
      <t>2</t>
    </r>
    <r>
      <rPr>
        <b/>
        <vertAlign val="superscript"/>
        <sz val="12"/>
        <rFont val="Rockwell"/>
        <family val="1"/>
      </rPr>
      <t>nd</t>
    </r>
    <r>
      <rPr>
        <b/>
        <sz val="12"/>
        <rFont val="Rockwell"/>
        <family val="1"/>
      </rPr>
      <t xml:space="preserve">  Quater</t>
    </r>
  </si>
  <si>
    <t>3rd Quater</t>
  </si>
  <si>
    <r>
      <t>4</t>
    </r>
    <r>
      <rPr>
        <b/>
        <vertAlign val="superscript"/>
        <sz val="12"/>
        <rFont val="Rockwell"/>
        <family val="1"/>
      </rPr>
      <t>th</t>
    </r>
    <r>
      <rPr>
        <b/>
        <sz val="12"/>
        <rFont val="Rockwell"/>
        <family val="1"/>
      </rPr>
      <t xml:space="preserve"> Quater</t>
    </r>
  </si>
  <si>
    <t>3 - GAS SALES TO GAZPROM</t>
  </si>
  <si>
    <r>
      <t xml:space="preserve">Average Prices                                </t>
    </r>
    <r>
      <rPr>
        <b/>
        <i/>
        <sz val="7"/>
        <rFont val="Rockwell"/>
        <family val="1"/>
      </rPr>
      <t>(USD/MCFS)</t>
    </r>
  </si>
  <si>
    <t>II-3  LPG</t>
  </si>
  <si>
    <t>1 - LPG GAS SALES TO STATE</t>
  </si>
  <si>
    <t>2 - LPG GAS SALES TO TRADEX</t>
  </si>
  <si>
    <r>
      <t xml:space="preserve">Quantities                    </t>
    </r>
    <r>
      <rPr>
        <b/>
        <i/>
        <sz val="7"/>
        <rFont val="Rockwell"/>
        <family val="1"/>
      </rPr>
      <t xml:space="preserve">   (thousands of MT)</t>
    </r>
  </si>
  <si>
    <r>
      <t xml:space="preserve">Average Prices                                </t>
    </r>
    <r>
      <rPr>
        <b/>
        <i/>
        <sz val="7"/>
        <rFont val="Rockwell"/>
        <family val="1"/>
      </rPr>
      <t>(CFAF/MMT)</t>
    </r>
  </si>
  <si>
    <t>III-1 OIL</t>
  </si>
  <si>
    <r>
      <t xml:space="preserve">Quantities                    </t>
    </r>
    <r>
      <rPr>
        <b/>
        <i/>
        <sz val="7"/>
        <rFont val="Rockwell"/>
        <family val="1"/>
      </rPr>
      <t xml:space="preserve"> (millions of bls)</t>
    </r>
  </si>
  <si>
    <r>
      <t xml:space="preserve">Official average prices                  </t>
    </r>
    <r>
      <rPr>
        <b/>
        <i/>
        <sz val="7"/>
        <rFont val="Rockwell"/>
        <family val="1"/>
      </rPr>
      <t xml:space="preserve"> (USD/bbl)</t>
    </r>
  </si>
  <si>
    <r>
      <t xml:space="preserve">Value                      </t>
    </r>
    <r>
      <rPr>
        <b/>
        <i/>
        <sz val="7"/>
        <rFont val="Rockwell"/>
        <family val="1"/>
      </rPr>
      <t xml:space="preserve">  (millions of USD)</t>
    </r>
  </si>
  <si>
    <r>
      <t xml:space="preserve">Weighted Average Exchange Rate                          </t>
    </r>
    <r>
      <rPr>
        <b/>
        <i/>
        <sz val="7"/>
        <rFont val="Rockwell"/>
        <family val="1"/>
      </rPr>
      <t xml:space="preserve">  (USD/FCFA)</t>
    </r>
  </si>
  <si>
    <r>
      <rPr>
        <b/>
        <sz val="10"/>
        <rFont val="Rockwell"/>
        <family val="1"/>
      </rPr>
      <t xml:space="preserve">Value  </t>
    </r>
    <r>
      <rPr>
        <b/>
        <sz val="12"/>
        <rFont val="Rockwell"/>
        <family val="1"/>
      </rPr>
      <t xml:space="preserve">                     </t>
    </r>
    <r>
      <rPr>
        <b/>
        <i/>
        <sz val="7"/>
        <rFont val="Rockwell"/>
        <family val="1"/>
      </rPr>
      <t xml:space="preserve">   (billions of CFAF)</t>
    </r>
  </si>
  <si>
    <t>III-2  GAS</t>
  </si>
  <si>
    <t>2 - GAS SALES TO GAZPROM</t>
  </si>
  <si>
    <r>
      <t xml:space="preserve">Quantities                  </t>
    </r>
    <r>
      <rPr>
        <b/>
        <i/>
        <sz val="10"/>
        <rFont val="Rockwell"/>
        <family val="1"/>
      </rPr>
      <t xml:space="preserve"> </t>
    </r>
    <r>
      <rPr>
        <b/>
        <i/>
        <sz val="7"/>
        <rFont val="Rockwell"/>
        <family val="1"/>
      </rPr>
      <t xml:space="preserve">  (billions of CFS)</t>
    </r>
  </si>
  <si>
    <r>
      <t xml:space="preserve">Average Prices                              </t>
    </r>
    <r>
      <rPr>
        <b/>
        <i/>
        <sz val="10"/>
        <rFont val="Rockwell"/>
        <family val="1"/>
      </rPr>
      <t xml:space="preserve">  </t>
    </r>
    <r>
      <rPr>
        <b/>
        <i/>
        <sz val="7"/>
        <rFont val="Rockwell"/>
        <family val="1"/>
      </rPr>
      <t>(CFAF/MCFS)</t>
    </r>
  </si>
  <si>
    <r>
      <t xml:space="preserve">Value                      </t>
    </r>
    <r>
      <rPr>
        <b/>
        <i/>
        <sz val="7"/>
        <rFont val="Rockwell"/>
        <family val="1"/>
      </rPr>
      <t xml:space="preserve">  (billions CFAF)</t>
    </r>
  </si>
  <si>
    <r>
      <t xml:space="preserve">Exchange Rate                          </t>
    </r>
    <r>
      <rPr>
        <b/>
        <i/>
        <sz val="7"/>
        <rFont val="Rockwell"/>
        <family val="1"/>
      </rPr>
      <t xml:space="preserve">  (USD/CFAF)</t>
    </r>
  </si>
  <si>
    <r>
      <t xml:space="preserve">Value                       </t>
    </r>
    <r>
      <rPr>
        <b/>
        <i/>
        <sz val="7"/>
        <rFont val="Rockwell"/>
        <family val="1"/>
      </rPr>
      <t>(millions of USD)</t>
    </r>
  </si>
  <si>
    <r>
      <t xml:space="preserve">Average Prices                              </t>
    </r>
    <r>
      <rPr>
        <b/>
        <i/>
        <sz val="10"/>
        <rFont val="Rockwell"/>
        <family val="1"/>
      </rPr>
      <t xml:space="preserve">  </t>
    </r>
    <r>
      <rPr>
        <b/>
        <i/>
        <sz val="7"/>
        <rFont val="Rockwell"/>
        <family val="1"/>
      </rPr>
      <t>(USD/MCFS)</t>
    </r>
  </si>
  <si>
    <t>III-3  LPG</t>
  </si>
  <si>
    <t>LPG GAS SALES TO STATE</t>
  </si>
  <si>
    <t>( SNH's Share In millions of US dollars)</t>
  </si>
  <si>
    <t xml:space="preserve">1-  ASSOCIATIVE EXPENDITURE </t>
  </si>
  <si>
    <t>( millions of US dollars/ billions of CFAF)</t>
  </si>
  <si>
    <r>
      <t xml:space="preserve">TOTAL </t>
    </r>
    <r>
      <rPr>
        <b/>
        <i/>
        <sz val="8"/>
        <rFont val="Rockwell"/>
        <family val="1"/>
      </rPr>
      <t>(millions of USD)</t>
    </r>
  </si>
  <si>
    <r>
      <t>TOTAL     (</t>
    </r>
    <r>
      <rPr>
        <b/>
        <i/>
        <sz val="7"/>
        <rFont val="Rockwell"/>
        <family val="1"/>
      </rPr>
      <t>billions CFAF)</t>
    </r>
  </si>
  <si>
    <t>1st Quater</t>
  </si>
  <si>
    <t xml:space="preserve">2nd Quater </t>
  </si>
  <si>
    <t>4th Quater</t>
  </si>
  <si>
    <t>(billions of CFAF)</t>
  </si>
  <si>
    <t>Amounts</t>
  </si>
  <si>
    <t>2nd  Quarter</t>
  </si>
  <si>
    <r>
      <t>3</t>
    </r>
    <r>
      <rPr>
        <b/>
        <sz val="11"/>
        <rFont val="Rockwell"/>
        <family val="1"/>
      </rPr>
      <t>rd</t>
    </r>
    <r>
      <rPr>
        <b/>
        <sz val="12"/>
        <rFont val="Rockwell"/>
        <family val="1"/>
      </rPr>
      <t xml:space="preserve"> Quarter</t>
    </r>
  </si>
  <si>
    <t>4th Quarter</t>
  </si>
  <si>
    <t>Autres recettes</t>
  </si>
  <si>
    <r>
      <t xml:space="preserve">(pétrole brut en millions de barils </t>
    </r>
    <r>
      <rPr>
        <b/>
        <i/>
        <vertAlign val="superscript"/>
        <sz val="12"/>
        <rFont val="Rockwell"/>
        <family val="1"/>
      </rPr>
      <t>bls</t>
    </r>
    <r>
      <rPr>
        <b/>
        <i/>
        <sz val="12"/>
        <rFont val="Rockwell"/>
        <family val="1"/>
      </rPr>
      <t xml:space="preserve">, gaz en milliards de SCF et GPL en milliers de Tonnes Métriques </t>
    </r>
    <r>
      <rPr>
        <b/>
        <i/>
        <sz val="11"/>
        <rFont val="Rockwell"/>
        <family val="1"/>
      </rPr>
      <t>™</t>
    </r>
    <r>
      <rPr>
        <b/>
        <i/>
        <sz val="12"/>
        <rFont val="Rockwell"/>
        <family val="1"/>
      </rPr>
      <t>)</t>
    </r>
  </si>
  <si>
    <t xml:space="preserve">IV-1 DEPENSES ASSOCIATIVES </t>
  </si>
  <si>
    <t xml:space="preserve">IV-2 ENGAGEMENTS GAZIERS </t>
  </si>
  <si>
    <t xml:space="preserve">IV-3 AUTRES ENGAGEMENTS </t>
  </si>
  <si>
    <r>
      <t xml:space="preserve">(crude oil in millions of barils </t>
    </r>
    <r>
      <rPr>
        <b/>
        <i/>
        <vertAlign val="superscript"/>
        <sz val="12"/>
        <rFont val="Rockwell"/>
        <family val="1"/>
      </rPr>
      <t>bls</t>
    </r>
    <r>
      <rPr>
        <b/>
        <i/>
        <sz val="12"/>
        <rFont val="Rockwell"/>
        <family val="1"/>
      </rPr>
      <t xml:space="preserve">, gas in billion of CFS and LPG in thousands of Metric Tons </t>
    </r>
    <r>
      <rPr>
        <b/>
        <i/>
        <vertAlign val="superscript"/>
        <sz val="11"/>
        <rFont val="Rockwell"/>
        <family val="1"/>
      </rPr>
      <t>MT</t>
    </r>
    <r>
      <rPr>
        <b/>
        <i/>
        <sz val="12"/>
        <rFont val="Rockwell"/>
        <family val="1"/>
      </rPr>
      <t>)</t>
    </r>
  </si>
  <si>
    <t>II-4  AUTRES RECETTES</t>
  </si>
  <si>
    <t>II-4  OTHER INCOMES</t>
  </si>
  <si>
    <t>DU 2e TRIMESTRE 2021</t>
  </si>
  <si>
    <t>TRANSMISSION DES DONNEES</t>
  </si>
  <si>
    <t>1er trimestre</t>
  </si>
  <si>
    <t>2e trimestre</t>
  </si>
  <si>
    <t>3e trimestre</t>
  </si>
  <si>
    <t>4e trimestre</t>
  </si>
  <si>
    <t>PRODUCTION VENDUE</t>
  </si>
  <si>
    <r>
      <t>Production vendue d'huile</t>
    </r>
    <r>
      <rPr>
        <sz val="8"/>
        <color theme="1"/>
        <rFont val="Rockwell"/>
        <family val="1"/>
      </rPr>
      <t xml:space="preserve"> (millions de barils)</t>
    </r>
  </si>
  <si>
    <t>Part Etat</t>
  </si>
  <si>
    <t>Part Associés</t>
  </si>
  <si>
    <r>
      <t>Production vendue à l'Etat de Gaz Naturel</t>
    </r>
    <r>
      <rPr>
        <sz val="8"/>
        <color theme="1"/>
        <rFont val="Rockwell"/>
        <family val="1"/>
      </rPr>
      <t xml:space="preserve"> (milliards de scf)</t>
    </r>
  </si>
  <si>
    <r>
      <t>Production vendue à KPDC de Gaz Naturel</t>
    </r>
    <r>
      <rPr>
        <sz val="8"/>
        <color theme="1"/>
        <rFont val="Rockwell"/>
        <family val="1"/>
      </rPr>
      <t xml:space="preserve"> (milliards de SCF)</t>
    </r>
  </si>
  <si>
    <r>
      <t xml:space="preserve">Production vendue de GNL </t>
    </r>
    <r>
      <rPr>
        <sz val="8"/>
        <color theme="1"/>
        <rFont val="Rockwell"/>
        <family val="1"/>
      </rPr>
      <t>(milliers de SCF)</t>
    </r>
  </si>
  <si>
    <r>
      <t xml:space="preserve">Production vendue à l'Etat de GPL </t>
    </r>
    <r>
      <rPr>
        <sz val="8"/>
        <color theme="1"/>
        <rFont val="Rockwell"/>
        <family val="1"/>
      </rPr>
      <t>(milliers de TM)</t>
    </r>
  </si>
  <si>
    <r>
      <t xml:space="preserve">Production vendue de GPL </t>
    </r>
    <r>
      <rPr>
        <sz val="8"/>
        <color theme="1"/>
        <rFont val="Rockwell"/>
        <family val="1"/>
      </rPr>
      <t>(milliers de TM)</t>
    </r>
  </si>
  <si>
    <r>
      <t xml:space="preserve">AUTRES RECETTES </t>
    </r>
    <r>
      <rPr>
        <b/>
        <sz val="8"/>
        <color theme="1"/>
        <rFont val="Rockwell"/>
        <family val="1"/>
      </rPr>
      <t>(en millions de dollars US)</t>
    </r>
  </si>
  <si>
    <t>PRIX DE VENTE</t>
  </si>
  <si>
    <r>
      <t xml:space="preserve">Prix de l'huile </t>
    </r>
    <r>
      <rPr>
        <sz val="8"/>
        <color theme="1"/>
        <rFont val="Rockwell"/>
        <family val="1"/>
      </rPr>
      <t>(dollars/barils)</t>
    </r>
  </si>
  <si>
    <r>
      <t>Prix du Gaz Naturel vendu à l'Etat</t>
    </r>
    <r>
      <rPr>
        <sz val="8"/>
        <color theme="1"/>
        <rFont val="Rockwell"/>
        <family val="1"/>
      </rPr>
      <t xml:space="preserve"> (xaf/mscf)</t>
    </r>
  </si>
  <si>
    <r>
      <t xml:space="preserve">Prix du Gaz Naturel vendu à KPDC </t>
    </r>
    <r>
      <rPr>
        <sz val="8"/>
        <color theme="1"/>
        <rFont val="Rockwell"/>
        <family val="1"/>
      </rPr>
      <t>(xaf/mscf)</t>
    </r>
  </si>
  <si>
    <r>
      <t xml:space="preserve">Prix du GNL </t>
    </r>
    <r>
      <rPr>
        <sz val="8"/>
        <color theme="1"/>
        <rFont val="Rockwell"/>
        <family val="1"/>
      </rPr>
      <t>(usd/milliers de SCF)</t>
    </r>
  </si>
  <si>
    <r>
      <t xml:space="preserve">Prix du GPL vendu à l'Etat </t>
    </r>
    <r>
      <rPr>
        <sz val="8"/>
        <color theme="1"/>
        <rFont val="Rockwell"/>
        <family val="1"/>
      </rPr>
      <t>(xaf/TM)</t>
    </r>
  </si>
  <si>
    <r>
      <t xml:space="preserve">Prix du GPL vendu aux Opérateurs </t>
    </r>
    <r>
      <rPr>
        <sz val="8"/>
        <color theme="1"/>
        <rFont val="Rockwell"/>
        <family val="1"/>
      </rPr>
      <t>(xaf/TM)</t>
    </r>
  </si>
  <si>
    <t>TAUX DE CHANGE</t>
  </si>
  <si>
    <t>USD/FCFA</t>
  </si>
  <si>
    <r>
      <t>ENGAGEMENTS</t>
    </r>
    <r>
      <rPr>
        <b/>
        <sz val="8"/>
        <color theme="1"/>
        <rFont val="Rockwell"/>
        <family val="1"/>
      </rPr>
      <t xml:space="preserve"> (en millions de dollars US)</t>
    </r>
  </si>
  <si>
    <t>Engagements pétroliers</t>
  </si>
  <si>
    <t>Engagements gaziers</t>
  </si>
  <si>
    <t>Autres engagements</t>
  </si>
  <si>
    <r>
      <t xml:space="preserve">SOLDE TRANSFERABLE </t>
    </r>
    <r>
      <rPr>
        <b/>
        <sz val="8"/>
        <color theme="1"/>
        <rFont val="Rockwell"/>
        <family val="1"/>
      </rPr>
      <t>(en milliards de FCFA)</t>
    </r>
  </si>
  <si>
    <t>Solde transféré</t>
  </si>
  <si>
    <t>Intervention Directe</t>
  </si>
  <si>
    <t>JUILLET</t>
  </si>
  <si>
    <t>AOÛT</t>
  </si>
  <si>
    <t>SEPTEMBRE</t>
  </si>
  <si>
    <t>Octobre</t>
  </si>
  <si>
    <t>Novembre</t>
  </si>
  <si>
    <t>Décembre</t>
  </si>
  <si>
    <t xml:space="preserve">TOTAL GENERAL </t>
  </si>
  <si>
    <t>TOTAL AUTRES CHARGES</t>
  </si>
  <si>
    <t>DU 4e TRIMESTRE 2021</t>
  </si>
  <si>
    <t>OCTOBRE</t>
  </si>
  <si>
    <t>NOVEMBRE</t>
  </si>
  <si>
    <t>DECEMBRE</t>
  </si>
  <si>
    <t>PROVISIONS Remise en Etat des Sites</t>
  </si>
  <si>
    <t>DU 1er TRIMESTRE 2022</t>
  </si>
  <si>
    <t xml:space="preserve">2 GAZ ENGAGEMENTS </t>
  </si>
  <si>
    <t xml:space="preserve">3 OTHER ENGAGEMENTS </t>
  </si>
  <si>
    <t>I- PRODUCTION ANNEE 2023</t>
  </si>
  <si>
    <t>II- COMMERCIALISATION PART ETAT ANNEE 2023</t>
  </si>
  <si>
    <t>III- COMMERCIALISATION PART ASSOCIES ANNEE 2023</t>
  </si>
  <si>
    <t>,</t>
  </si>
  <si>
    <t>IV- DEPENSES TOTALES ANNEE 2023</t>
  </si>
  <si>
    <t>V- SOLDE TRANSFERABLE ANNEE 2023</t>
  </si>
  <si>
    <t>III- MARKETING ASSOCIATE'S SHARE YEAR 2023</t>
  </si>
  <si>
    <t>I- PRODUCTION YEAR 2023</t>
  </si>
  <si>
    <t>II- MARKETING STATE SHARE YEAR 2023</t>
  </si>
  <si>
    <t>IV-  TOTAL  EXPENDITURE YEAR 2023</t>
  </si>
  <si>
    <t>V-TRANSFERABLE BALANCE YEAR 2023</t>
  </si>
  <si>
    <t>II-5 REVENUS NON ENCAISSES DE KPDC</t>
  </si>
  <si>
    <t>*commas are used instead of full stops</t>
  </si>
  <si>
    <t>II-5 UNCOLLECTED INCOME EXPECTED FROM KPDC</t>
  </si>
  <si>
    <r>
      <t xml:space="preserve">Valeur
</t>
    </r>
    <r>
      <rPr>
        <b/>
        <i/>
        <sz val="8"/>
        <rFont val="Rockwell"/>
        <family val="1"/>
      </rPr>
      <t>(en milliards de FCFA)</t>
    </r>
  </si>
  <si>
    <r>
      <rPr>
        <b/>
        <sz val="12"/>
        <rFont val="Rockwell"/>
        <family val="1"/>
      </rPr>
      <t>Valeur</t>
    </r>
    <r>
      <rPr>
        <b/>
        <sz val="14"/>
        <rFont val="Rockwell"/>
        <family val="1"/>
      </rPr>
      <t xml:space="preserve">
</t>
    </r>
    <r>
      <rPr>
        <b/>
        <i/>
        <sz val="8"/>
        <rFont val="Rockwell"/>
        <family val="1"/>
      </rPr>
      <t>(en milliards de FCFA)</t>
    </r>
  </si>
  <si>
    <r>
      <rPr>
        <b/>
        <sz val="12"/>
        <rFont val="Rockwell"/>
        <family val="1"/>
      </rPr>
      <t>Valeur</t>
    </r>
    <r>
      <rPr>
        <b/>
        <sz val="10"/>
        <rFont val="Rockwell"/>
        <family val="1"/>
      </rPr>
      <t xml:space="preserve"> </t>
    </r>
    <r>
      <rPr>
        <b/>
        <sz val="8"/>
        <rFont val="Rockwell"/>
        <family val="1"/>
      </rPr>
      <t xml:space="preserve">(en millions de USD)    </t>
    </r>
    <r>
      <rPr>
        <b/>
        <sz val="10"/>
        <rFont val="Rockwell"/>
        <family val="1"/>
      </rPr>
      <t xml:space="preserve">               </t>
    </r>
  </si>
  <si>
    <r>
      <rPr>
        <b/>
        <sz val="12"/>
        <rFont val="Rockwell"/>
        <family val="1"/>
      </rPr>
      <t>Taux de change</t>
    </r>
    <r>
      <rPr>
        <b/>
        <sz val="10"/>
        <rFont val="Rockwell"/>
        <family val="1"/>
      </rPr>
      <t xml:space="preserve">                            </t>
    </r>
    <r>
      <rPr>
        <b/>
        <i/>
        <sz val="8"/>
        <rFont val="Rockwell"/>
        <family val="1"/>
      </rPr>
      <t>(USD/FCFA)</t>
    </r>
  </si>
  <si>
    <t>Exchange rate</t>
  </si>
  <si>
    <t>Value (billions of CFAF)</t>
  </si>
  <si>
    <r>
      <rPr>
        <b/>
        <sz val="14"/>
        <rFont val="Rockwell"/>
        <family val="1"/>
      </rPr>
      <t xml:space="preserve">Value </t>
    </r>
    <r>
      <rPr>
        <b/>
        <sz val="11"/>
        <rFont val="Rockwell"/>
        <family val="1"/>
      </rPr>
      <t xml:space="preserve">(millions of USD)   </t>
    </r>
    <r>
      <rPr>
        <b/>
        <sz val="14"/>
        <rFont val="Rockwell"/>
        <family val="1"/>
      </rPr>
      <t xml:space="preserve"> </t>
    </r>
    <r>
      <rPr>
        <b/>
        <sz val="10"/>
        <rFont val="Rockwell"/>
        <family val="1"/>
      </rPr>
      <t xml:space="preserve">               </t>
    </r>
  </si>
  <si>
    <t>*</t>
  </si>
  <si>
    <t>*average dollar rate of quater 1 and 2</t>
  </si>
  <si>
    <t>cours moyen pondéré des 2 premiers trimestres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</si>
</sst>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#,##0.000_);\(#,##0.000\)"/>
    <numFmt numFmtId="166" formatCode="0.000"/>
    <numFmt numFmtId="167" formatCode="_-* #,##0.00\ _F_-;\-* #,##0.00\ _F_-;_-* &quot;-&quot;??\ _F_-;_-@_-"/>
    <numFmt numFmtId="168" formatCode="#,##0.000"/>
    <numFmt numFmtId="169" formatCode="_(* #,##0.00_);_(* \(#,##0.00\);_(* &quot;-&quot;??_);_(@_)"/>
    <numFmt numFmtId="170" formatCode="_-* #,##0.000\ _€_-;\-* #,##0.000\ _€_-;_-* &quot;-&quot;??\ _€_-;_-@_-"/>
    <numFmt numFmtId="171" formatCode="#,##0.000_ ;\-#,##0.000\ "/>
    <numFmt numFmtId="172" formatCode="#,##0.0000"/>
    <numFmt numFmtId="173" formatCode="_-* #,##0.000\ _€_-;\-* #,##0.000\ _€_-;_-* &quot;-&quot;???\ _€_-;_-@_-"/>
    <numFmt numFmtId="174" formatCode="_-* #,##0.000_-;\-* #,##0.000_-;_-* &quot;-&quot;??_-;_-@_-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7"/>
      <name val="Rockwell"/>
      <family val="1"/>
    </font>
    <font>
      <sz val="12"/>
      <name val="Rockwell"/>
      <family val="1"/>
    </font>
    <font>
      <b/>
      <i/>
      <sz val="12"/>
      <name val="Rockwell"/>
      <family val="1"/>
    </font>
    <font>
      <sz val="10"/>
      <name val="Rockwell"/>
      <family val="1"/>
    </font>
    <font>
      <b/>
      <sz val="10"/>
      <name val="Rockwell"/>
      <family val="1"/>
    </font>
    <font>
      <sz val="10"/>
      <color rgb="FFFF0000"/>
      <name val="Rockwell"/>
      <family val="1"/>
    </font>
    <font>
      <b/>
      <sz val="12"/>
      <name val="Rockwell"/>
      <family val="1"/>
    </font>
    <font>
      <sz val="9"/>
      <name val="Rockwell"/>
      <family val="1"/>
    </font>
    <font>
      <b/>
      <sz val="11"/>
      <name val="Rockwell"/>
      <family val="1"/>
    </font>
    <font>
      <sz val="11"/>
      <name val="Rockwell"/>
      <family val="1"/>
    </font>
    <font>
      <b/>
      <sz val="12"/>
      <color rgb="FFFF0000"/>
      <name val="Rockwell"/>
      <family val="1"/>
    </font>
    <font>
      <b/>
      <sz val="9"/>
      <name val="Rockwell"/>
      <family val="1"/>
    </font>
    <font>
      <b/>
      <sz val="14"/>
      <name val="Rockwell"/>
      <family val="1"/>
    </font>
    <font>
      <b/>
      <i/>
      <sz val="10"/>
      <name val="Rockwell"/>
      <family val="1"/>
    </font>
    <font>
      <sz val="10"/>
      <name val="Berlin Sans FB"/>
      <family val="2"/>
    </font>
    <font>
      <sz val="12"/>
      <color theme="1"/>
      <name val="Rockwell"/>
      <family val="1"/>
    </font>
    <font>
      <b/>
      <sz val="16"/>
      <color theme="1"/>
      <name val="Rockwell"/>
      <family val="1"/>
    </font>
    <font>
      <b/>
      <sz val="16"/>
      <color theme="1"/>
      <name val="Berlin Sans FB"/>
      <family val="2"/>
    </font>
    <font>
      <sz val="14"/>
      <color theme="1"/>
      <name val="Berlin Sans FB"/>
      <family val="2"/>
    </font>
    <font>
      <b/>
      <sz val="14"/>
      <color theme="1"/>
      <name val="Rockwell"/>
      <family val="1"/>
    </font>
    <font>
      <b/>
      <u/>
      <sz val="14"/>
      <color theme="1"/>
      <name val="Rockwell"/>
      <family val="1"/>
    </font>
    <font>
      <sz val="13"/>
      <color theme="1"/>
      <name val="Rockwell"/>
      <family val="1"/>
    </font>
    <font>
      <b/>
      <sz val="13"/>
      <color theme="1"/>
      <name val="Berlin Sans FB"/>
      <family val="2"/>
    </font>
    <font>
      <sz val="13"/>
      <color theme="1"/>
      <name val="Berlin Sans FB"/>
      <family val="2"/>
    </font>
    <font>
      <sz val="14"/>
      <color theme="1"/>
      <name val="Rockwell"/>
      <family val="1"/>
    </font>
    <font>
      <sz val="10"/>
      <color theme="1"/>
      <name val="Rockwell"/>
      <family val="1"/>
    </font>
    <font>
      <sz val="14"/>
      <name val="Rockwell"/>
      <family val="1"/>
    </font>
    <font>
      <b/>
      <u/>
      <sz val="13"/>
      <color theme="1"/>
      <name val="Rockwell"/>
      <family val="1"/>
    </font>
    <font>
      <sz val="11"/>
      <color theme="1"/>
      <name val="Rockwell"/>
      <family val="1"/>
    </font>
    <font>
      <b/>
      <sz val="13"/>
      <color theme="1"/>
      <name val="Rockwell"/>
      <family val="1"/>
    </font>
    <font>
      <sz val="11"/>
      <color theme="1"/>
      <name val="Berlin Sans FB"/>
      <family val="2"/>
    </font>
    <font>
      <b/>
      <sz val="20"/>
      <color indexed="12"/>
      <name val="Rockwell"/>
      <family val="1"/>
    </font>
    <font>
      <b/>
      <i/>
      <sz val="12"/>
      <color indexed="12"/>
      <name val="Rockwell"/>
      <family val="1"/>
    </font>
    <font>
      <b/>
      <i/>
      <sz val="11"/>
      <color indexed="12"/>
      <name val="Rockwell"/>
      <family val="1"/>
    </font>
    <font>
      <b/>
      <sz val="16"/>
      <color indexed="12"/>
      <name val="Rockwell"/>
      <family val="1"/>
    </font>
    <font>
      <b/>
      <u/>
      <sz val="16"/>
      <color indexed="12"/>
      <name val="Rockwell"/>
      <family val="1"/>
    </font>
    <font>
      <b/>
      <vertAlign val="superscript"/>
      <sz val="10"/>
      <name val="Rockwell"/>
      <family val="1"/>
    </font>
    <font>
      <b/>
      <sz val="7"/>
      <name val="Rockwell"/>
      <family val="1"/>
    </font>
    <font>
      <b/>
      <sz val="15"/>
      <color indexed="12"/>
      <name val="Rockwell"/>
      <family val="1"/>
    </font>
    <font>
      <b/>
      <u/>
      <sz val="12"/>
      <color indexed="12"/>
      <name val="Rockwell"/>
      <family val="1"/>
    </font>
    <font>
      <b/>
      <i/>
      <sz val="8"/>
      <name val="Rockwell"/>
      <family val="1"/>
    </font>
    <font>
      <b/>
      <vertAlign val="superscript"/>
      <sz val="12"/>
      <name val="Rockwell"/>
      <family val="1"/>
    </font>
    <font>
      <i/>
      <sz val="9"/>
      <name val="Rockwell"/>
      <family val="1"/>
    </font>
    <font>
      <b/>
      <i/>
      <sz val="10"/>
      <color indexed="12"/>
      <name val="Rockwell"/>
      <family val="1"/>
    </font>
    <font>
      <b/>
      <sz val="12"/>
      <color indexed="12"/>
      <name val="Rockwell"/>
      <family val="1"/>
    </font>
    <font>
      <b/>
      <i/>
      <sz val="9"/>
      <color indexed="12"/>
      <name val="Rockwell"/>
      <family val="1"/>
    </font>
    <font>
      <b/>
      <sz val="14"/>
      <color indexed="12"/>
      <name val="Rockwell"/>
      <family val="1"/>
    </font>
    <font>
      <b/>
      <sz val="12"/>
      <color theme="0"/>
      <name val="Rockwell"/>
      <family val="1"/>
    </font>
    <font>
      <b/>
      <sz val="20"/>
      <name val="Rockwell"/>
      <family val="1"/>
    </font>
    <font>
      <b/>
      <i/>
      <vertAlign val="superscript"/>
      <sz val="12"/>
      <name val="Rockwell"/>
      <family val="1"/>
    </font>
    <font>
      <b/>
      <i/>
      <sz val="11"/>
      <name val="Rockwell"/>
      <family val="1"/>
    </font>
    <font>
      <b/>
      <sz val="16"/>
      <name val="Rockwell"/>
      <family val="1"/>
    </font>
    <font>
      <b/>
      <sz val="15"/>
      <name val="Rockwell"/>
      <family val="1"/>
    </font>
    <font>
      <b/>
      <i/>
      <sz val="9"/>
      <name val="Rockwell"/>
      <family val="1"/>
    </font>
    <font>
      <b/>
      <i/>
      <vertAlign val="superscript"/>
      <sz val="11"/>
      <name val="Rockwell"/>
      <family val="1"/>
    </font>
    <font>
      <sz val="9"/>
      <color theme="1"/>
      <name val="Rockwell"/>
      <family val="1"/>
    </font>
    <font>
      <sz val="11"/>
      <color theme="0"/>
      <name val="Rockwell"/>
      <family val="1"/>
    </font>
    <font>
      <b/>
      <sz val="11"/>
      <color theme="0"/>
      <name val="Rockwell"/>
      <family val="1"/>
    </font>
    <font>
      <b/>
      <sz val="11"/>
      <color theme="1"/>
      <name val="Rockwell"/>
      <family val="1"/>
    </font>
    <font>
      <sz val="8"/>
      <color theme="1"/>
      <name val="Rockwell"/>
      <family val="1"/>
    </font>
    <font>
      <b/>
      <i/>
      <sz val="12"/>
      <color theme="1"/>
      <name val="Rockwell"/>
      <family val="1"/>
    </font>
    <font>
      <b/>
      <sz val="12"/>
      <color theme="1"/>
      <name val="Rockwell"/>
      <family val="1"/>
    </font>
    <font>
      <i/>
      <sz val="11"/>
      <color theme="1"/>
      <name val="Rockwell"/>
      <family val="1"/>
    </font>
    <font>
      <b/>
      <sz val="8"/>
      <color theme="1"/>
      <name val="Rockwell"/>
      <family val="1"/>
    </font>
    <font>
      <b/>
      <sz val="10"/>
      <color theme="0"/>
      <name val="Rockwell"/>
      <family val="1"/>
    </font>
    <font>
      <b/>
      <sz val="12"/>
      <color theme="6" tint="0.59999389629810485"/>
      <name val="Rockwell"/>
      <family val="1"/>
    </font>
    <font>
      <b/>
      <sz val="16"/>
      <color rgb="FFFF0000"/>
      <name val="Rockwell"/>
      <family val="1"/>
    </font>
    <font>
      <i/>
      <sz val="10"/>
      <color rgb="FF1B1E25"/>
      <name val="Rockwell"/>
      <family val="1"/>
    </font>
    <font>
      <b/>
      <sz val="13.5"/>
      <name val="Rockwell"/>
      <family val="1"/>
    </font>
    <font>
      <b/>
      <sz val="8"/>
      <name val="Rockwell"/>
      <family val="1"/>
    </font>
    <font>
      <b/>
      <i/>
      <sz val="8"/>
      <color theme="1"/>
      <name val="Rockwell"/>
      <family val="1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9.9978637043366805E-2"/>
        <bgColor indexed="64"/>
      </patternFill>
    </fill>
  </fills>
  <borders count="30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double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double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8"/>
      </right>
      <top style="medium">
        <color auto="1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169" fontId="2" fillId="0" borderId="0" applyFont="0" applyFill="0" applyBorder="0" applyAlignment="0" applyProtection="0"/>
    <xf numFmtId="164" fontId="3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94">
    <xf numFmtId="0" fontId="0" fillId="0" borderId="0" xfId="0"/>
    <xf numFmtId="0" fontId="7" fillId="0" borderId="0" xfId="2" applyFont="1"/>
    <xf numFmtId="0" fontId="9" fillId="0" borderId="0" xfId="2" applyFont="1"/>
    <xf numFmtId="3" fontId="7" fillId="0" borderId="0" xfId="2" applyNumberFormat="1" applyFont="1"/>
    <xf numFmtId="0" fontId="7" fillId="0" borderId="0" xfId="0" applyFont="1"/>
    <xf numFmtId="0" fontId="8" fillId="0" borderId="0" xfId="0" applyFont="1"/>
    <xf numFmtId="0" fontId="12" fillId="5" borderId="15" xfId="0" applyFont="1" applyFill="1" applyBorder="1" applyAlignment="1">
      <alignment horizontal="center" vertical="center"/>
    </xf>
    <xf numFmtId="3" fontId="12" fillId="5" borderId="16" xfId="0" applyNumberFormat="1" applyFont="1" applyFill="1" applyBorder="1" applyAlignment="1">
      <alignment horizontal="center" vertical="center" wrapText="1"/>
    </xf>
    <xf numFmtId="3" fontId="12" fillId="5" borderId="17" xfId="0" applyNumberFormat="1" applyFont="1" applyFill="1" applyBorder="1" applyAlignment="1">
      <alignment horizontal="center" vertical="center" wrapText="1"/>
    </xf>
    <xf numFmtId="4" fontId="12" fillId="5" borderId="17" xfId="0" applyNumberFormat="1" applyFont="1" applyFill="1" applyBorder="1" applyAlignment="1">
      <alignment horizontal="center" vertical="center" wrapText="1"/>
    </xf>
    <xf numFmtId="168" fontId="12" fillId="5" borderId="18" xfId="1" applyNumberFormat="1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left" vertical="center"/>
    </xf>
    <xf numFmtId="3" fontId="13" fillId="2" borderId="21" xfId="0" applyNumberFormat="1" applyFont="1" applyFill="1" applyBorder="1" applyAlignment="1">
      <alignment horizontal="center" vertical="center"/>
    </xf>
    <xf numFmtId="4" fontId="13" fillId="2" borderId="21" xfId="0" applyNumberFormat="1" applyFont="1" applyFill="1" applyBorder="1" applyAlignment="1">
      <alignment horizontal="center" vertical="center"/>
    </xf>
    <xf numFmtId="168" fontId="13" fillId="2" borderId="21" xfId="1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vertical="center" wrapText="1"/>
    </xf>
    <xf numFmtId="0" fontId="7" fillId="3" borderId="0" xfId="0" applyFont="1" applyFill="1"/>
    <xf numFmtId="0" fontId="12" fillId="2" borderId="23" xfId="0" applyFont="1" applyFill="1" applyBorder="1" applyAlignment="1">
      <alignment horizontal="left" vertical="center"/>
    </xf>
    <xf numFmtId="3" fontId="13" fillId="2" borderId="24" xfId="0" applyNumberFormat="1" applyFont="1" applyFill="1" applyBorder="1" applyAlignment="1">
      <alignment horizontal="center" vertical="center"/>
    </xf>
    <xf numFmtId="4" fontId="13" fillId="2" borderId="24" xfId="0" applyNumberFormat="1" applyFont="1" applyFill="1" applyBorder="1" applyAlignment="1">
      <alignment horizontal="center" vertical="center"/>
    </xf>
    <xf numFmtId="168" fontId="13" fillId="2" borderId="24" xfId="1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vertical="center" wrapText="1"/>
    </xf>
    <xf numFmtId="0" fontId="7" fillId="3" borderId="0" xfId="0" applyFont="1" applyFill="1" applyBorder="1"/>
    <xf numFmtId="0" fontId="12" fillId="5" borderId="26" xfId="0" applyFont="1" applyFill="1" applyBorder="1" applyAlignment="1">
      <alignment horizontal="left" vertical="center"/>
    </xf>
    <xf numFmtId="3" fontId="12" fillId="5" borderId="27" xfId="0" applyNumberFormat="1" applyFont="1" applyFill="1" applyBorder="1" applyAlignment="1">
      <alignment horizontal="center" vertical="center"/>
    </xf>
    <xf numFmtId="166" fontId="12" fillId="5" borderId="28" xfId="0" applyNumberFormat="1" applyFont="1" applyFill="1" applyBorder="1" applyAlignment="1" applyProtection="1">
      <alignment horizontal="center" vertical="center" shrinkToFit="1"/>
    </xf>
    <xf numFmtId="168" fontId="12" fillId="5" borderId="29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vertical="center" wrapText="1"/>
    </xf>
    <xf numFmtId="0" fontId="12" fillId="0" borderId="30" xfId="0" applyFont="1" applyBorder="1" applyAlignment="1">
      <alignment horizontal="left" vertical="center"/>
    </xf>
    <xf numFmtId="3" fontId="12" fillId="0" borderId="31" xfId="0" applyNumberFormat="1" applyFont="1" applyFill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3" fontId="12" fillId="0" borderId="32" xfId="0" applyNumberFormat="1" applyFont="1" applyFill="1" applyBorder="1" applyAlignment="1">
      <alignment horizontal="center" vertical="center"/>
    </xf>
    <xf numFmtId="4" fontId="13" fillId="0" borderId="33" xfId="0" applyNumberFormat="1" applyFont="1" applyFill="1" applyBorder="1" applyAlignment="1">
      <alignment horizontal="center" vertical="center"/>
    </xf>
    <xf numFmtId="168" fontId="12" fillId="0" borderId="34" xfId="0" applyNumberFormat="1" applyFont="1" applyFill="1" applyBorder="1" applyAlignment="1">
      <alignment horizontal="center" vertical="center"/>
    </xf>
    <xf numFmtId="0" fontId="7" fillId="0" borderId="35" xfId="0" applyFont="1" applyBorder="1" applyAlignment="1">
      <alignment vertical="center" wrapText="1"/>
    </xf>
    <xf numFmtId="0" fontId="7" fillId="0" borderId="33" xfId="0" applyFont="1" applyBorder="1"/>
    <xf numFmtId="0" fontId="13" fillId="3" borderId="30" xfId="0" applyFont="1" applyFill="1" applyBorder="1" applyAlignment="1">
      <alignment horizontal="left" vertical="center"/>
    </xf>
    <xf numFmtId="3" fontId="13" fillId="0" borderId="31" xfId="0" applyNumberFormat="1" applyFont="1" applyFill="1" applyBorder="1" applyAlignment="1">
      <alignment horizontal="center" vertical="center"/>
    </xf>
    <xf numFmtId="3" fontId="13" fillId="0" borderId="32" xfId="0" applyNumberFormat="1" applyFont="1" applyFill="1" applyBorder="1" applyAlignment="1">
      <alignment horizontal="center" vertical="center"/>
    </xf>
    <xf numFmtId="168" fontId="13" fillId="0" borderId="34" xfId="1" applyNumberFormat="1" applyFont="1" applyFill="1" applyBorder="1" applyAlignment="1">
      <alignment horizontal="center" vertical="center"/>
    </xf>
    <xf numFmtId="0" fontId="7" fillId="3" borderId="33" xfId="0" applyFont="1" applyFill="1" applyBorder="1"/>
    <xf numFmtId="0" fontId="13" fillId="0" borderId="30" xfId="0" applyFont="1" applyBorder="1" applyAlignment="1">
      <alignment horizontal="left" vertical="center"/>
    </xf>
    <xf numFmtId="0" fontId="13" fillId="3" borderId="36" xfId="0" applyFont="1" applyFill="1" applyBorder="1" applyAlignment="1">
      <alignment horizontal="left" vertical="center"/>
    </xf>
    <xf numFmtId="3" fontId="13" fillId="3" borderId="32" xfId="0" applyNumberFormat="1" applyFont="1" applyFill="1" applyBorder="1" applyAlignment="1">
      <alignment horizontal="center" vertical="center"/>
    </xf>
    <xf numFmtId="3" fontId="13" fillId="0" borderId="32" xfId="0" applyNumberFormat="1" applyFont="1" applyBorder="1" applyAlignment="1">
      <alignment horizontal="center" vertical="center"/>
    </xf>
    <xf numFmtId="168" fontId="13" fillId="3" borderId="34" xfId="1" applyNumberFormat="1" applyFont="1" applyFill="1" applyBorder="1" applyAlignment="1">
      <alignment horizontal="center" vertical="center"/>
    </xf>
    <xf numFmtId="0" fontId="7" fillId="3" borderId="37" xfId="0" applyFont="1" applyFill="1" applyBorder="1"/>
    <xf numFmtId="0" fontId="13" fillId="3" borderId="36" xfId="0" applyFont="1" applyFill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/>
    </xf>
    <xf numFmtId="0" fontId="7" fillId="3" borderId="35" xfId="0" applyFont="1" applyFill="1" applyBorder="1" applyAlignment="1">
      <alignment vertical="center" wrapText="1"/>
    </xf>
    <xf numFmtId="0" fontId="13" fillId="0" borderId="30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vertical="center" wrapText="1"/>
    </xf>
    <xf numFmtId="0" fontId="7" fillId="0" borderId="33" xfId="0" applyFont="1" applyFill="1" applyBorder="1"/>
    <xf numFmtId="0" fontId="13" fillId="0" borderId="30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vertical="center" wrapText="1"/>
    </xf>
    <xf numFmtId="0" fontId="13" fillId="0" borderId="30" xfId="0" applyFont="1" applyBorder="1" applyAlignment="1">
      <alignment horizontal="left" vertical="center" wrapText="1"/>
    </xf>
    <xf numFmtId="0" fontId="12" fillId="5" borderId="30" xfId="0" applyFont="1" applyFill="1" applyBorder="1" applyAlignment="1">
      <alignment vertical="center"/>
    </xf>
    <xf numFmtId="3" fontId="12" fillId="5" borderId="32" xfId="0" applyNumberFormat="1" applyFont="1" applyFill="1" applyBorder="1" applyAlignment="1">
      <alignment horizontal="center" vertical="center"/>
    </xf>
    <xf numFmtId="166" fontId="12" fillId="5" borderId="38" xfId="0" applyNumberFormat="1" applyFont="1" applyFill="1" applyBorder="1" applyAlignment="1" applyProtection="1">
      <alignment horizontal="center" vertical="center" shrinkToFit="1"/>
    </xf>
    <xf numFmtId="168" fontId="12" fillId="5" borderId="34" xfId="0" applyNumberFormat="1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vertical="center" wrapText="1"/>
    </xf>
    <xf numFmtId="0" fontId="7" fillId="0" borderId="33" xfId="0" applyFont="1" applyBorder="1" applyAlignment="1">
      <alignment vertical="center"/>
    </xf>
    <xf numFmtId="0" fontId="12" fillId="6" borderId="39" xfId="0" applyFont="1" applyFill="1" applyBorder="1" applyAlignment="1">
      <alignment vertical="center"/>
    </xf>
    <xf numFmtId="3" fontId="12" fillId="6" borderId="40" xfId="0" applyNumberFormat="1" applyFont="1" applyFill="1" applyBorder="1" applyAlignment="1">
      <alignment horizontal="center" vertical="center"/>
    </xf>
    <xf numFmtId="4" fontId="13" fillId="6" borderId="41" xfId="0" applyNumberFormat="1" applyFont="1" applyFill="1" applyBorder="1" applyAlignment="1">
      <alignment horizontal="center" vertical="center"/>
    </xf>
    <xf numFmtId="168" fontId="12" fillId="6" borderId="42" xfId="0" applyNumberFormat="1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168" fontId="7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3" fontId="8" fillId="0" borderId="0" xfId="0" applyNumberFormat="1" applyFont="1"/>
    <xf numFmtId="168" fontId="8" fillId="3" borderId="0" xfId="0" applyNumberFormat="1" applyFont="1" applyFill="1"/>
    <xf numFmtId="0" fontId="8" fillId="0" borderId="0" xfId="0" applyFont="1" applyAlignment="1">
      <alignment vertical="center" wrapText="1"/>
    </xf>
    <xf numFmtId="0" fontId="21" fillId="0" borderId="0" xfId="3" applyFont="1" applyAlignment="1">
      <alignment vertical="center"/>
    </xf>
    <xf numFmtId="0" fontId="22" fillId="0" borderId="0" xfId="3" applyFont="1"/>
    <xf numFmtId="0" fontId="23" fillId="7" borderId="14" xfId="3" applyFont="1" applyFill="1" applyBorder="1" applyAlignment="1"/>
    <xf numFmtId="0" fontId="25" fillId="0" borderId="0" xfId="3" applyFont="1"/>
    <xf numFmtId="0" fontId="26" fillId="0" borderId="0" xfId="3" applyFont="1" applyAlignment="1">
      <alignment horizontal="center"/>
    </xf>
    <xf numFmtId="0" fontId="27" fillId="0" borderId="0" xfId="3" applyFont="1"/>
    <xf numFmtId="0" fontId="28" fillId="8" borderId="51" xfId="3" applyFont="1" applyFill="1" applyBorder="1" applyAlignment="1">
      <alignment horizontal="center" vertical="center" wrapText="1"/>
    </xf>
    <xf numFmtId="0" fontId="28" fillId="0" borderId="53" xfId="3" applyFont="1" applyBorder="1" applyAlignment="1">
      <alignment horizontal="center"/>
    </xf>
    <xf numFmtId="166" fontId="30" fillId="0" borderId="5" xfId="2" applyNumberFormat="1" applyFont="1" applyBorder="1" applyAlignment="1" applyProtection="1">
      <alignment horizontal="center" shrinkToFit="1"/>
    </xf>
    <xf numFmtId="170" fontId="28" fillId="9" borderId="53" xfId="4" applyNumberFormat="1" applyFont="1" applyFill="1" applyBorder="1"/>
    <xf numFmtId="170" fontId="28" fillId="9" borderId="54" xfId="4" applyNumberFormat="1" applyFont="1" applyFill="1" applyBorder="1"/>
    <xf numFmtId="0" fontId="28" fillId="0" borderId="56" xfId="3" applyFont="1" applyBorder="1" applyAlignment="1">
      <alignment horizontal="center"/>
    </xf>
    <xf numFmtId="166" fontId="30" fillId="0" borderId="8" xfId="2" applyNumberFormat="1" applyFont="1" applyBorder="1" applyAlignment="1" applyProtection="1">
      <alignment horizontal="center" shrinkToFit="1"/>
    </xf>
    <xf numFmtId="170" fontId="28" fillId="9" borderId="56" xfId="4" applyNumberFormat="1" applyFont="1" applyFill="1" applyBorder="1"/>
    <xf numFmtId="170" fontId="28" fillId="9" borderId="57" xfId="4" applyNumberFormat="1" applyFont="1" applyFill="1" applyBorder="1"/>
    <xf numFmtId="0" fontId="28" fillId="0" borderId="58" xfId="3" applyFont="1" applyBorder="1" applyAlignment="1">
      <alignment horizontal="center"/>
    </xf>
    <xf numFmtId="166" fontId="30" fillId="0" borderId="59" xfId="2" applyNumberFormat="1" applyFont="1" applyBorder="1" applyAlignment="1" applyProtection="1">
      <alignment horizontal="center" shrinkToFit="1"/>
    </xf>
    <xf numFmtId="170" fontId="28" fillId="9" borderId="58" xfId="4" applyNumberFormat="1" applyFont="1" applyFill="1" applyBorder="1"/>
    <xf numFmtId="170" fontId="28" fillId="9" borderId="60" xfId="4" applyNumberFormat="1" applyFont="1" applyFill="1" applyBorder="1"/>
    <xf numFmtId="0" fontId="28" fillId="0" borderId="61" xfId="3" applyFont="1" applyBorder="1" applyAlignment="1">
      <alignment vertical="center"/>
    </xf>
    <xf numFmtId="0" fontId="28" fillId="0" borderId="62" xfId="3" applyFont="1" applyBorder="1" applyAlignment="1">
      <alignment horizontal="center"/>
    </xf>
    <xf numFmtId="166" fontId="30" fillId="0" borderId="61" xfId="2" applyNumberFormat="1" applyFont="1" applyBorder="1" applyAlignment="1" applyProtection="1">
      <alignment horizontal="center" shrinkToFit="1"/>
    </xf>
    <xf numFmtId="170" fontId="28" fillId="9" borderId="62" xfId="4" applyNumberFormat="1" applyFont="1" applyFill="1" applyBorder="1"/>
    <xf numFmtId="170" fontId="28" fillId="9" borderId="63" xfId="4" applyNumberFormat="1" applyFont="1" applyFill="1" applyBorder="1"/>
    <xf numFmtId="166" fontId="30" fillId="0" borderId="64" xfId="2" applyNumberFormat="1" applyFont="1" applyBorder="1" applyAlignment="1" applyProtection="1">
      <alignment horizontal="center" shrinkToFit="1"/>
    </xf>
    <xf numFmtId="0" fontId="28" fillId="0" borderId="31" xfId="3" applyFont="1" applyBorder="1" applyAlignment="1">
      <alignment horizontal="center"/>
    </xf>
    <xf numFmtId="166" fontId="30" fillId="0" borderId="65" xfId="2" applyNumberFormat="1" applyFont="1" applyBorder="1" applyAlignment="1" applyProtection="1">
      <alignment horizontal="center" shrinkToFit="1"/>
    </xf>
    <xf numFmtId="170" fontId="28" fillId="9" borderId="31" xfId="4" applyNumberFormat="1" applyFont="1" applyFill="1" applyBorder="1"/>
    <xf numFmtId="170" fontId="28" fillId="9" borderId="66" xfId="4" applyNumberFormat="1" applyFont="1" applyFill="1" applyBorder="1"/>
    <xf numFmtId="166" fontId="30" fillId="0" borderId="67" xfId="2" applyNumberFormat="1" applyFont="1" applyBorder="1" applyAlignment="1" applyProtection="1">
      <alignment horizontal="center" shrinkToFit="1"/>
    </xf>
    <xf numFmtId="166" fontId="30" fillId="0" borderId="68" xfId="2" applyNumberFormat="1" applyFont="1" applyBorder="1" applyAlignment="1" applyProtection="1">
      <alignment horizontal="center" shrinkToFit="1"/>
    </xf>
    <xf numFmtId="166" fontId="30" fillId="2" borderId="58" xfId="3" applyNumberFormat="1" applyFont="1" applyFill="1" applyBorder="1" applyAlignment="1" applyProtection="1">
      <alignment horizontal="center" shrinkToFit="1"/>
    </xf>
    <xf numFmtId="166" fontId="30" fillId="2" borderId="60" xfId="3" applyNumberFormat="1" applyFont="1" applyFill="1" applyBorder="1" applyAlignment="1" applyProtection="1">
      <alignment horizontal="center" shrinkToFit="1"/>
    </xf>
    <xf numFmtId="0" fontId="28" fillId="0" borderId="61" xfId="3" applyFont="1" applyBorder="1" applyAlignment="1">
      <alignment horizontal="left" vertical="center"/>
    </xf>
    <xf numFmtId="166" fontId="30" fillId="2" borderId="62" xfId="3" applyNumberFormat="1" applyFont="1" applyFill="1" applyBorder="1" applyAlignment="1" applyProtection="1">
      <alignment horizontal="center" shrinkToFit="1"/>
    </xf>
    <xf numFmtId="166" fontId="30" fillId="9" borderId="63" xfId="3" applyNumberFormat="1" applyFont="1" applyFill="1" applyBorder="1" applyAlignment="1" applyProtection="1">
      <alignment horizontal="center" shrinkToFit="1"/>
    </xf>
    <xf numFmtId="0" fontId="28" fillId="0" borderId="69" xfId="3" applyFont="1" applyBorder="1" applyAlignment="1">
      <alignment horizontal="center"/>
    </xf>
    <xf numFmtId="166" fontId="30" fillId="0" borderId="49" xfId="2" applyNumberFormat="1" applyFont="1" applyBorder="1" applyAlignment="1" applyProtection="1">
      <alignment horizontal="center" shrinkToFit="1"/>
    </xf>
    <xf numFmtId="166" fontId="30" fillId="9" borderId="50" xfId="3" applyNumberFormat="1" applyFont="1" applyFill="1" applyBorder="1" applyAlignment="1" applyProtection="1">
      <alignment horizontal="center" shrinkToFit="1"/>
    </xf>
    <xf numFmtId="166" fontId="30" fillId="9" borderId="70" xfId="3" applyNumberFormat="1" applyFont="1" applyFill="1" applyBorder="1" applyAlignment="1" applyProtection="1">
      <alignment horizontal="center" shrinkToFit="1"/>
    </xf>
    <xf numFmtId="170" fontId="23" fillId="8" borderId="73" xfId="4" applyNumberFormat="1" applyFont="1" applyFill="1" applyBorder="1"/>
    <xf numFmtId="170" fontId="23" fillId="8" borderId="72" xfId="4" applyNumberFormat="1" applyFont="1" applyFill="1" applyBorder="1"/>
    <xf numFmtId="170" fontId="23" fillId="8" borderId="74" xfId="4" applyNumberFormat="1" applyFont="1" applyFill="1" applyBorder="1"/>
    <xf numFmtId="0" fontId="19" fillId="10" borderId="50" xfId="3" applyFont="1" applyFill="1" applyBorder="1" applyAlignment="1">
      <alignment horizontal="center" vertical="center" wrapText="1"/>
    </xf>
    <xf numFmtId="170" fontId="28" fillId="9" borderId="69" xfId="4" applyNumberFormat="1" applyFont="1" applyFill="1" applyBorder="1"/>
    <xf numFmtId="170" fontId="28" fillId="9" borderId="25" xfId="4" applyNumberFormat="1" applyFont="1" applyFill="1" applyBorder="1"/>
    <xf numFmtId="166" fontId="30" fillId="0" borderId="75" xfId="2" applyNumberFormat="1" applyFont="1" applyBorder="1" applyAlignment="1" applyProtection="1">
      <alignment horizontal="center" shrinkToFit="1"/>
    </xf>
    <xf numFmtId="0" fontId="28" fillId="0" borderId="77" xfId="3" applyFont="1" applyBorder="1" applyAlignment="1">
      <alignment horizontal="center"/>
    </xf>
    <xf numFmtId="170" fontId="28" fillId="9" borderId="77" xfId="4" applyNumberFormat="1" applyFont="1" applyFill="1" applyBorder="1"/>
    <xf numFmtId="170" fontId="28" fillId="9" borderId="78" xfId="4" applyNumberFormat="1" applyFont="1" applyFill="1" applyBorder="1"/>
    <xf numFmtId="166" fontId="30" fillId="2" borderId="56" xfId="3" applyNumberFormat="1" applyFont="1" applyFill="1" applyBorder="1" applyAlignment="1" applyProtection="1">
      <alignment horizontal="center" shrinkToFit="1"/>
    </xf>
    <xf numFmtId="166" fontId="30" fillId="2" borderId="57" xfId="3" applyNumberFormat="1" applyFont="1" applyFill="1" applyBorder="1" applyAlignment="1" applyProtection="1">
      <alignment horizontal="center" shrinkToFit="1"/>
    </xf>
    <xf numFmtId="170" fontId="23" fillId="10" borderId="73" xfId="4" applyNumberFormat="1" applyFont="1" applyFill="1" applyBorder="1"/>
    <xf numFmtId="170" fontId="23" fillId="10" borderId="72" xfId="4" applyNumberFormat="1" applyFont="1" applyFill="1" applyBorder="1"/>
    <xf numFmtId="170" fontId="23" fillId="10" borderId="74" xfId="4" applyNumberFormat="1" applyFont="1" applyFill="1" applyBorder="1"/>
    <xf numFmtId="0" fontId="23" fillId="11" borderId="0" xfId="3" applyFont="1" applyFill="1"/>
    <xf numFmtId="0" fontId="28" fillId="0" borderId="0" xfId="3" applyFont="1"/>
    <xf numFmtId="0" fontId="24" fillId="2" borderId="0" xfId="3" applyFont="1" applyFill="1" applyAlignment="1">
      <alignment horizontal="center"/>
    </xf>
    <xf numFmtId="0" fontId="23" fillId="2" borderId="0" xfId="3" applyFont="1" applyFill="1" applyBorder="1" applyAlignment="1">
      <alignment horizontal="center"/>
    </xf>
    <xf numFmtId="0" fontId="28" fillId="0" borderId="79" xfId="3" applyFont="1" applyBorder="1" applyAlignment="1">
      <alignment horizontal="center" vertical="center" wrapText="1"/>
    </xf>
    <xf numFmtId="0" fontId="28" fillId="0" borderId="80" xfId="3" applyFont="1" applyBorder="1" applyAlignment="1">
      <alignment horizontal="center" vertical="center" wrapText="1"/>
    </xf>
    <xf numFmtId="0" fontId="28" fillId="0" borderId="51" xfId="3" applyFont="1" applyBorder="1" applyAlignment="1">
      <alignment horizontal="center" vertical="center" wrapText="1"/>
    </xf>
    <xf numFmtId="0" fontId="22" fillId="0" borderId="0" xfId="3" applyFont="1" applyAlignment="1">
      <alignment vertical="center" wrapText="1"/>
    </xf>
    <xf numFmtId="170" fontId="28" fillId="8" borderId="81" xfId="4" applyNumberFormat="1" applyFont="1" applyFill="1" applyBorder="1" applyAlignment="1">
      <alignment horizontal="center"/>
    </xf>
    <xf numFmtId="170" fontId="28" fillId="8" borderId="74" xfId="4" applyNumberFormat="1" applyFont="1" applyFill="1" applyBorder="1" applyAlignment="1">
      <alignment horizontal="center"/>
    </xf>
    <xf numFmtId="0" fontId="23" fillId="2" borderId="0" xfId="3" applyFont="1" applyFill="1" applyAlignment="1">
      <alignment horizontal="center"/>
    </xf>
    <xf numFmtId="171" fontId="28" fillId="8" borderId="81" xfId="4" applyNumberFormat="1" applyFont="1" applyFill="1" applyBorder="1" applyAlignment="1">
      <alignment horizontal="center"/>
    </xf>
    <xf numFmtId="0" fontId="23" fillId="0" borderId="14" xfId="3" applyFont="1" applyBorder="1" applyAlignment="1"/>
    <xf numFmtId="170" fontId="28" fillId="8" borderId="82" xfId="4" applyNumberFormat="1" applyFont="1" applyFill="1" applyBorder="1" applyAlignment="1">
      <alignment horizontal="center"/>
    </xf>
    <xf numFmtId="0" fontId="23" fillId="0" borderId="14" xfId="3" applyFont="1" applyBorder="1" applyAlignment="1">
      <alignment horizontal="center"/>
    </xf>
    <xf numFmtId="170" fontId="28" fillId="10" borderId="71" xfId="4" applyNumberFormat="1" applyFont="1" applyFill="1" applyBorder="1" applyAlignment="1">
      <alignment horizontal="center"/>
    </xf>
    <xf numFmtId="170" fontId="28" fillId="10" borderId="81" xfId="4" applyNumberFormat="1" applyFont="1" applyFill="1" applyBorder="1"/>
    <xf numFmtId="170" fontId="28" fillId="10" borderId="81" xfId="4" applyNumberFormat="1" applyFont="1" applyFill="1" applyBorder="1" applyAlignment="1">
      <alignment horizontal="center"/>
    </xf>
    <xf numFmtId="170" fontId="28" fillId="10" borderId="74" xfId="4" applyNumberFormat="1" applyFont="1" applyFill="1" applyBorder="1" applyAlignment="1">
      <alignment horizontal="center"/>
    </xf>
    <xf numFmtId="0" fontId="23" fillId="12" borderId="0" xfId="3" applyFont="1" applyFill="1"/>
    <xf numFmtId="0" fontId="28" fillId="0" borderId="79" xfId="3" applyFont="1" applyBorder="1"/>
    <xf numFmtId="0" fontId="19" fillId="0" borderId="80" xfId="3" applyFont="1" applyBorder="1" applyAlignment="1">
      <alignment horizontal="center" vertical="center"/>
    </xf>
    <xf numFmtId="0" fontId="19" fillId="0" borderId="51" xfId="3" applyFont="1" applyBorder="1" applyAlignment="1">
      <alignment horizontal="center" vertical="center"/>
    </xf>
    <xf numFmtId="170" fontId="28" fillId="8" borderId="81" xfId="4" applyNumberFormat="1" applyFont="1" applyFill="1" applyBorder="1" applyAlignment="1">
      <alignment horizontal="center" vertical="center"/>
    </xf>
    <xf numFmtId="0" fontId="19" fillId="0" borderId="83" xfId="3" applyFont="1" applyBorder="1" applyAlignment="1">
      <alignment horizontal="center" vertical="center"/>
    </xf>
    <xf numFmtId="0" fontId="28" fillId="0" borderId="0" xfId="3" applyFont="1" applyBorder="1" applyAlignment="1">
      <alignment horizontal="center" vertical="center" wrapText="1"/>
    </xf>
    <xf numFmtId="0" fontId="28" fillId="0" borderId="83" xfId="3" applyFont="1" applyBorder="1" applyAlignment="1">
      <alignment horizontal="center" vertical="center"/>
    </xf>
    <xf numFmtId="0" fontId="23" fillId="0" borderId="84" xfId="3" applyFont="1" applyBorder="1" applyAlignment="1">
      <alignment horizontal="center"/>
    </xf>
    <xf numFmtId="170" fontId="28" fillId="8" borderId="45" xfId="4" applyNumberFormat="1" applyFont="1" applyFill="1" applyBorder="1" applyAlignment="1">
      <alignment horizontal="center"/>
    </xf>
    <xf numFmtId="0" fontId="32" fillId="0" borderId="0" xfId="3" applyFont="1" applyAlignment="1">
      <alignment horizontal="center" vertical="center" wrapText="1"/>
    </xf>
    <xf numFmtId="0" fontId="33" fillId="0" borderId="0" xfId="3" applyFont="1" applyBorder="1" applyAlignment="1">
      <alignment horizontal="center" vertical="center" wrapText="1"/>
    </xf>
    <xf numFmtId="0" fontId="28" fillId="0" borderId="85" xfId="3" applyFont="1" applyBorder="1" applyAlignment="1">
      <alignment vertical="center" wrapText="1"/>
    </xf>
    <xf numFmtId="170" fontId="28" fillId="8" borderId="86" xfId="4" applyNumberFormat="1" applyFont="1" applyFill="1" applyBorder="1" applyAlignment="1">
      <alignment horizontal="center" vertical="center"/>
    </xf>
    <xf numFmtId="170" fontId="25" fillId="0" borderId="0" xfId="4" applyNumberFormat="1" applyFont="1" applyBorder="1" applyAlignment="1">
      <alignment vertical="center" wrapText="1"/>
    </xf>
    <xf numFmtId="170" fontId="28" fillId="8" borderId="87" xfId="4" applyNumberFormat="1" applyFont="1" applyFill="1" applyBorder="1" applyAlignment="1">
      <alignment horizontal="center" vertical="center"/>
    </xf>
    <xf numFmtId="0" fontId="25" fillId="0" borderId="48" xfId="3" applyFont="1" applyBorder="1" applyAlignment="1">
      <alignment vertical="center" wrapText="1"/>
    </xf>
    <xf numFmtId="170" fontId="28" fillId="8" borderId="86" xfId="4" applyNumberFormat="1" applyFont="1" applyFill="1" applyBorder="1" applyAlignment="1">
      <alignment horizontal="center"/>
    </xf>
    <xf numFmtId="170" fontId="28" fillId="8" borderId="87" xfId="4" applyNumberFormat="1" applyFont="1" applyFill="1" applyBorder="1" applyAlignment="1">
      <alignment horizontal="center"/>
    </xf>
    <xf numFmtId="170" fontId="25" fillId="0" borderId="0" xfId="4" applyNumberFormat="1" applyFont="1" applyAlignment="1"/>
    <xf numFmtId="170" fontId="25" fillId="0" borderId="0" xfId="4" applyNumberFormat="1" applyFont="1" applyBorder="1" applyAlignment="1"/>
    <xf numFmtId="0" fontId="34" fillId="0" borderId="0" xfId="3" applyFont="1"/>
    <xf numFmtId="0" fontId="33" fillId="0" borderId="85" xfId="3" applyFont="1" applyBorder="1" applyAlignment="1">
      <alignment vertical="center" wrapText="1"/>
    </xf>
    <xf numFmtId="170" fontId="23" fillId="8" borderId="86" xfId="4" applyNumberFormat="1" applyFont="1" applyFill="1" applyBorder="1" applyAlignment="1">
      <alignment horizontal="center"/>
    </xf>
    <xf numFmtId="170" fontId="33" fillId="0" borderId="0" xfId="4" applyNumberFormat="1" applyFont="1" applyBorder="1" applyAlignment="1">
      <alignment vertical="center" wrapText="1"/>
    </xf>
    <xf numFmtId="170" fontId="23" fillId="8" borderId="87" xfId="4" applyNumberFormat="1" applyFont="1" applyFill="1" applyBorder="1" applyAlignment="1">
      <alignment horizontal="center"/>
    </xf>
    <xf numFmtId="166" fontId="22" fillId="0" borderId="0" xfId="3" applyNumberFormat="1" applyFont="1"/>
    <xf numFmtId="0" fontId="26" fillId="0" borderId="0" xfId="3" applyFont="1"/>
    <xf numFmtId="165" fontId="18" fillId="0" borderId="6" xfId="3" applyNumberFormat="1" applyFont="1" applyBorder="1" applyAlignment="1" applyProtection="1">
      <alignment horizontal="center" shrinkToFit="1"/>
    </xf>
    <xf numFmtId="0" fontId="28" fillId="0" borderId="55" xfId="3" applyFont="1" applyBorder="1" applyAlignment="1">
      <alignment horizontal="left" vertical="center"/>
    </xf>
    <xf numFmtId="0" fontId="36" fillId="0" borderId="0" xfId="2" applyFont="1" applyBorder="1" applyAlignment="1">
      <alignment horizontal="center"/>
    </xf>
    <xf numFmtId="0" fontId="39" fillId="0" borderId="14" xfId="2" applyFont="1" applyBorder="1" applyAlignment="1">
      <alignment horizontal="center"/>
    </xf>
    <xf numFmtId="0" fontId="8" fillId="13" borderId="99" xfId="2" applyFont="1" applyFill="1" applyBorder="1" applyAlignment="1">
      <alignment horizontal="center" vertical="center" wrapText="1"/>
    </xf>
    <xf numFmtId="0" fontId="8" fillId="13" borderId="100" xfId="2" applyFont="1" applyFill="1" applyBorder="1" applyAlignment="1">
      <alignment horizontal="center" vertical="center" wrapText="1"/>
    </xf>
    <xf numFmtId="0" fontId="8" fillId="13" borderId="101" xfId="2" applyFont="1" applyFill="1" applyBorder="1" applyAlignment="1">
      <alignment horizontal="center" vertical="center" wrapText="1"/>
    </xf>
    <xf numFmtId="0" fontId="8" fillId="13" borderId="102" xfId="2" applyFont="1" applyFill="1" applyBorder="1" applyAlignment="1">
      <alignment horizontal="center" vertical="center" wrapText="1"/>
    </xf>
    <xf numFmtId="0" fontId="8" fillId="13" borderId="103" xfId="2" applyFont="1" applyFill="1" applyBorder="1" applyAlignment="1">
      <alignment horizontal="center" vertical="center" wrapText="1"/>
    </xf>
    <xf numFmtId="0" fontId="8" fillId="13" borderId="104" xfId="2" applyFont="1" applyFill="1" applyBorder="1" applyAlignment="1">
      <alignment horizontal="center" vertical="center" wrapText="1"/>
    </xf>
    <xf numFmtId="0" fontId="8" fillId="13" borderId="105" xfId="2" applyFont="1" applyFill="1" applyBorder="1" applyAlignment="1">
      <alignment horizontal="center" vertical="center" wrapText="1"/>
    </xf>
    <xf numFmtId="0" fontId="12" fillId="0" borderId="107" xfId="2" applyFont="1" applyBorder="1" applyAlignment="1">
      <alignment horizontal="left" vertical="center" wrapText="1"/>
    </xf>
    <xf numFmtId="168" fontId="10" fillId="0" borderId="108" xfId="5" applyNumberFormat="1" applyFont="1" applyBorder="1" applyAlignment="1">
      <alignment horizontal="right" vertical="center"/>
    </xf>
    <xf numFmtId="168" fontId="10" fillId="14" borderId="109" xfId="2" applyNumberFormat="1" applyFont="1" applyFill="1" applyBorder="1" applyAlignment="1">
      <alignment horizontal="right" vertical="center" wrapText="1"/>
    </xf>
    <xf numFmtId="168" fontId="10" fillId="14" borderId="110" xfId="2" applyNumberFormat="1" applyFont="1" applyFill="1" applyBorder="1" applyAlignment="1">
      <alignment horizontal="right" vertical="center" wrapText="1"/>
    </xf>
    <xf numFmtId="0" fontId="7" fillId="0" borderId="0" xfId="2" applyFont="1" applyAlignment="1">
      <alignment vertical="center"/>
    </xf>
    <xf numFmtId="0" fontId="12" fillId="0" borderId="117" xfId="2" applyFont="1" applyBorder="1" applyAlignment="1">
      <alignment horizontal="left" vertical="center" wrapText="1"/>
    </xf>
    <xf numFmtId="168" fontId="10" fillId="0" borderId="118" xfId="5" applyNumberFormat="1" applyFont="1" applyBorder="1" applyAlignment="1">
      <alignment horizontal="right" vertical="center"/>
    </xf>
    <xf numFmtId="168" fontId="10" fillId="14" borderId="119" xfId="2" applyNumberFormat="1" applyFont="1" applyFill="1" applyBorder="1" applyAlignment="1">
      <alignment horizontal="right" vertical="center" wrapText="1"/>
    </xf>
    <xf numFmtId="168" fontId="10" fillId="14" borderId="120" xfId="2" applyNumberFormat="1" applyFont="1" applyFill="1" applyBorder="1" applyAlignment="1">
      <alignment horizontal="right" vertical="center" wrapText="1"/>
    </xf>
    <xf numFmtId="168" fontId="7" fillId="0" borderId="0" xfId="2" applyNumberFormat="1" applyFont="1" applyAlignment="1">
      <alignment vertical="center"/>
    </xf>
    <xf numFmtId="0" fontId="12" fillId="0" borderId="128" xfId="2" applyFont="1" applyBorder="1" applyAlignment="1">
      <alignment horizontal="left" vertical="center" wrapText="1"/>
    </xf>
    <xf numFmtId="168" fontId="10" fillId="0" borderId="119" xfId="5" applyNumberFormat="1" applyFont="1" applyBorder="1" applyAlignment="1">
      <alignment horizontal="right" vertical="center"/>
    </xf>
    <xf numFmtId="168" fontId="10" fillId="0" borderId="120" xfId="5" applyNumberFormat="1" applyFont="1" applyBorder="1" applyAlignment="1">
      <alignment horizontal="right" vertical="center"/>
    </xf>
    <xf numFmtId="166" fontId="10" fillId="0" borderId="119" xfId="2" applyNumberFormat="1" applyFont="1" applyBorder="1" applyAlignment="1">
      <alignment horizontal="right" vertical="center"/>
    </xf>
    <xf numFmtId="166" fontId="10" fillId="0" borderId="117" xfId="2" applyNumberFormat="1" applyFont="1" applyBorder="1" applyAlignment="1">
      <alignment horizontal="right" vertical="center"/>
    </xf>
    <xf numFmtId="0" fontId="12" fillId="13" borderId="125" xfId="2" applyFont="1" applyFill="1" applyBorder="1" applyAlignment="1">
      <alignment horizontal="left" vertical="center" wrapText="1"/>
    </xf>
    <xf numFmtId="166" fontId="10" fillId="14" borderId="117" xfId="2" applyNumberFormat="1" applyFont="1" applyFill="1" applyBorder="1" applyAlignment="1">
      <alignment horizontal="right" vertical="center" wrapText="1"/>
    </xf>
    <xf numFmtId="0" fontId="12" fillId="13" borderId="106" xfId="2" applyFont="1" applyFill="1" applyBorder="1" applyAlignment="1">
      <alignment horizontal="left" vertical="center" wrapText="1"/>
    </xf>
    <xf numFmtId="0" fontId="12" fillId="0" borderId="131" xfId="2" applyFont="1" applyBorder="1" applyAlignment="1">
      <alignment horizontal="left" vertical="center" wrapText="1"/>
    </xf>
    <xf numFmtId="168" fontId="10" fillId="14" borderId="133" xfId="2" applyNumberFormat="1" applyFont="1" applyFill="1" applyBorder="1" applyAlignment="1">
      <alignment horizontal="right" vertical="center" wrapText="1"/>
    </xf>
    <xf numFmtId="168" fontId="10" fillId="14" borderId="134" xfId="2" applyNumberFormat="1" applyFont="1" applyFill="1" applyBorder="1" applyAlignment="1">
      <alignment horizontal="right" vertical="center" wrapText="1"/>
    </xf>
    <xf numFmtId="166" fontId="10" fillId="14" borderId="133" xfId="2" applyNumberFormat="1" applyFont="1" applyFill="1" applyBorder="1" applyAlignment="1">
      <alignment horizontal="right" vertical="center" wrapText="1"/>
    </xf>
    <xf numFmtId="166" fontId="10" fillId="14" borderId="131" xfId="2" applyNumberFormat="1" applyFont="1" applyFill="1" applyBorder="1" applyAlignment="1">
      <alignment horizontal="right" vertical="center" wrapText="1"/>
    </xf>
    <xf numFmtId="171" fontId="10" fillId="9" borderId="143" xfId="5" applyNumberFormat="1" applyFont="1" applyFill="1" applyBorder="1" applyAlignment="1">
      <alignment horizontal="right" vertical="center"/>
    </xf>
    <xf numFmtId="171" fontId="10" fillId="9" borderId="144" xfId="5" applyNumberFormat="1" applyFont="1" applyFill="1" applyBorder="1" applyAlignment="1">
      <alignment horizontal="right" vertical="center"/>
    </xf>
    <xf numFmtId="171" fontId="10" fillId="9" borderId="145" xfId="5" applyNumberFormat="1" applyFont="1" applyFill="1" applyBorder="1" applyAlignment="1">
      <alignment horizontal="right" vertical="center"/>
    </xf>
    <xf numFmtId="172" fontId="7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173" fontId="7" fillId="0" borderId="0" xfId="2" applyNumberFormat="1" applyFont="1" applyAlignment="1">
      <alignment horizontal="center" vertical="center"/>
    </xf>
    <xf numFmtId="166" fontId="7" fillId="0" borderId="0" xfId="2" applyNumberFormat="1" applyFont="1" applyAlignment="1">
      <alignment vertical="center"/>
    </xf>
    <xf numFmtId="0" fontId="39" fillId="0" borderId="0" xfId="2" applyFont="1" applyBorder="1" applyAlignment="1">
      <alignment horizontal="center" vertical="center"/>
    </xf>
    <xf numFmtId="0" fontId="8" fillId="13" borderId="149" xfId="2" applyFont="1" applyFill="1" applyBorder="1" applyAlignment="1">
      <alignment horizontal="center" vertical="center" wrapText="1"/>
    </xf>
    <xf numFmtId="171" fontId="10" fillId="0" borderId="108" xfId="5" applyNumberFormat="1" applyFont="1" applyBorder="1" applyAlignment="1">
      <alignment horizontal="right" vertical="center"/>
    </xf>
    <xf numFmtId="170" fontId="10" fillId="14" borderId="109" xfId="5" applyNumberFormat="1" applyFont="1" applyFill="1" applyBorder="1" applyAlignment="1">
      <alignment horizontal="right" vertical="center" wrapText="1"/>
    </xf>
    <xf numFmtId="170" fontId="10" fillId="14" borderId="150" xfId="5" applyNumberFormat="1" applyFont="1" applyFill="1" applyBorder="1" applyAlignment="1">
      <alignment horizontal="right" vertical="center" wrapText="1"/>
    </xf>
    <xf numFmtId="171" fontId="10" fillId="0" borderId="151" xfId="5" applyNumberFormat="1" applyFont="1" applyBorder="1" applyAlignment="1">
      <alignment vertical="center"/>
    </xf>
    <xf numFmtId="171" fontId="8" fillId="14" borderId="108" xfId="5" applyNumberFormat="1" applyFont="1" applyFill="1" applyBorder="1" applyAlignment="1">
      <alignment horizontal="right" vertical="center" wrapText="1"/>
    </xf>
    <xf numFmtId="171" fontId="8" fillId="14" borderId="107" xfId="5" applyNumberFormat="1" applyFont="1" applyFill="1" applyBorder="1" applyAlignment="1">
      <alignment horizontal="right" vertical="center" wrapText="1"/>
    </xf>
    <xf numFmtId="171" fontId="10" fillId="0" borderId="118" xfId="5" applyNumberFormat="1" applyFont="1" applyBorder="1" applyAlignment="1">
      <alignment horizontal="right" vertical="center"/>
    </xf>
    <xf numFmtId="170" fontId="10" fillId="14" borderId="119" xfId="5" applyNumberFormat="1" applyFont="1" applyFill="1" applyBorder="1" applyAlignment="1">
      <alignment horizontal="right" vertical="center" wrapText="1"/>
    </xf>
    <xf numFmtId="170" fontId="10" fillId="14" borderId="152" xfId="5" applyNumberFormat="1" applyFont="1" applyFill="1" applyBorder="1" applyAlignment="1">
      <alignment horizontal="right" vertical="center" wrapText="1"/>
    </xf>
    <xf numFmtId="171" fontId="8" fillId="14" borderId="118" xfId="5" applyNumberFormat="1" applyFont="1" applyFill="1" applyBorder="1" applyAlignment="1">
      <alignment horizontal="right" vertical="center" wrapText="1"/>
    </xf>
    <xf numFmtId="171" fontId="8" fillId="14" borderId="117" xfId="5" applyNumberFormat="1" applyFont="1" applyFill="1" applyBorder="1" applyAlignment="1">
      <alignment horizontal="right" vertical="center" wrapText="1"/>
    </xf>
    <xf numFmtId="171" fontId="10" fillId="0" borderId="119" xfId="5" applyNumberFormat="1" applyFont="1" applyBorder="1" applyAlignment="1">
      <alignment horizontal="right" vertical="center"/>
    </xf>
    <xf numFmtId="171" fontId="10" fillId="0" borderId="152" xfId="5" applyNumberFormat="1" applyFont="1" applyBorder="1" applyAlignment="1">
      <alignment horizontal="right" vertical="center"/>
    </xf>
    <xf numFmtId="171" fontId="10" fillId="0" borderId="117" xfId="5" applyNumberFormat="1" applyFont="1" applyBorder="1" applyAlignment="1">
      <alignment horizontal="right" vertical="center"/>
    </xf>
    <xf numFmtId="0" fontId="12" fillId="0" borderId="153" xfId="2" applyFont="1" applyBorder="1" applyAlignment="1">
      <alignment horizontal="left" vertical="center" wrapText="1"/>
    </xf>
    <xf numFmtId="171" fontId="10" fillId="14" borderId="152" xfId="5" applyNumberFormat="1" applyFont="1" applyFill="1" applyBorder="1" applyAlignment="1">
      <alignment horizontal="right" vertical="center" wrapText="1"/>
    </xf>
    <xf numFmtId="171" fontId="10" fillId="14" borderId="117" xfId="5" applyNumberFormat="1" applyFont="1" applyFill="1" applyBorder="1" applyAlignment="1">
      <alignment horizontal="right" vertical="center" wrapText="1"/>
    </xf>
    <xf numFmtId="0" fontId="12" fillId="0" borderId="154" xfId="2" applyFont="1" applyBorder="1" applyAlignment="1">
      <alignment horizontal="left" vertical="center" wrapText="1"/>
    </xf>
    <xf numFmtId="171" fontId="10" fillId="14" borderId="133" xfId="5" applyNumberFormat="1" applyFont="1" applyFill="1" applyBorder="1" applyAlignment="1">
      <alignment horizontal="right" vertical="center" wrapText="1"/>
    </xf>
    <xf numFmtId="171" fontId="10" fillId="14" borderId="155" xfId="5" applyNumberFormat="1" applyFont="1" applyFill="1" applyBorder="1" applyAlignment="1">
      <alignment horizontal="right" vertical="center" wrapText="1"/>
    </xf>
    <xf numFmtId="171" fontId="10" fillId="14" borderId="132" xfId="5" applyNumberFormat="1" applyFont="1" applyFill="1" applyBorder="1" applyAlignment="1">
      <alignment horizontal="right" vertical="center" wrapText="1"/>
    </xf>
    <xf numFmtId="171" fontId="10" fillId="14" borderId="131" xfId="5" applyNumberFormat="1" applyFont="1" applyFill="1" applyBorder="1" applyAlignment="1">
      <alignment horizontal="right" vertical="center" wrapText="1"/>
    </xf>
    <xf numFmtId="171" fontId="10" fillId="15" borderId="139" xfId="5" applyNumberFormat="1" applyFont="1" applyFill="1" applyBorder="1" applyAlignment="1">
      <alignment horizontal="right" vertical="center"/>
    </xf>
    <xf numFmtId="171" fontId="10" fillId="15" borderId="156" xfId="5" applyNumberFormat="1" applyFont="1" applyFill="1" applyBorder="1" applyAlignment="1">
      <alignment horizontal="right" vertical="center"/>
    </xf>
    <xf numFmtId="0" fontId="10" fillId="2" borderId="0" xfId="2" applyFont="1" applyFill="1" applyBorder="1" applyAlignment="1">
      <alignment horizontal="left" vertical="center" wrapText="1"/>
    </xf>
    <xf numFmtId="171" fontId="10" fillId="2" borderId="0" xfId="5" applyNumberFormat="1" applyFont="1" applyFill="1" applyBorder="1" applyAlignment="1">
      <alignment horizontal="right" vertical="center"/>
    </xf>
    <xf numFmtId="171" fontId="10" fillId="2" borderId="0" xfId="5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vertical="center"/>
    </xf>
    <xf numFmtId="0" fontId="10" fillId="16" borderId="0" xfId="2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left" vertical="center"/>
    </xf>
    <xf numFmtId="0" fontId="15" fillId="16" borderId="0" xfId="2" applyFont="1" applyFill="1" applyBorder="1" applyAlignment="1">
      <alignment horizontal="left" vertical="center" wrapText="1"/>
    </xf>
    <xf numFmtId="168" fontId="10" fillId="2" borderId="0" xfId="2" applyNumberFormat="1" applyFont="1" applyFill="1" applyBorder="1" applyAlignment="1">
      <alignment horizontal="right" vertical="center" wrapText="1"/>
    </xf>
    <xf numFmtId="168" fontId="10" fillId="2" borderId="0" xfId="2" applyNumberFormat="1" applyFont="1" applyFill="1" applyBorder="1" applyAlignment="1">
      <alignment horizontal="right" vertical="center"/>
    </xf>
    <xf numFmtId="0" fontId="43" fillId="0" borderId="0" xfId="2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0" fontId="8" fillId="13" borderId="140" xfId="2" applyFont="1" applyFill="1" applyBorder="1" applyAlignment="1">
      <alignment horizontal="center" vertical="center" wrapText="1"/>
    </xf>
    <xf numFmtId="0" fontId="10" fillId="13" borderId="158" xfId="2" applyFont="1" applyFill="1" applyBorder="1" applyAlignment="1">
      <alignment horizontal="center" vertical="center" wrapText="1"/>
    </xf>
    <xf numFmtId="171" fontId="10" fillId="17" borderId="0" xfId="2" applyNumberFormat="1" applyFont="1" applyFill="1" applyBorder="1" applyAlignment="1">
      <alignment horizontal="center" vertical="center" wrapText="1"/>
    </xf>
    <xf numFmtId="0" fontId="10" fillId="17" borderId="0" xfId="2" applyFont="1" applyFill="1" applyBorder="1" applyAlignment="1">
      <alignment horizontal="center" vertical="center" wrapText="1"/>
    </xf>
    <xf numFmtId="171" fontId="10" fillId="2" borderId="109" xfId="5" applyNumberFormat="1" applyFont="1" applyFill="1" applyBorder="1" applyAlignment="1">
      <alignment horizontal="right" vertical="center"/>
    </xf>
    <xf numFmtId="171" fontId="7" fillId="0" borderId="0" xfId="2" applyNumberFormat="1" applyFont="1" applyAlignment="1">
      <alignment vertical="center"/>
    </xf>
    <xf numFmtId="168" fontId="10" fillId="0" borderId="0" xfId="2" applyNumberFormat="1" applyFont="1" applyBorder="1" applyAlignment="1">
      <alignment horizontal="right" vertical="center" wrapText="1"/>
    </xf>
    <xf numFmtId="168" fontId="10" fillId="0" borderId="119" xfId="2" applyNumberFormat="1" applyFont="1" applyBorder="1" applyAlignment="1">
      <alignment vertical="center"/>
    </xf>
    <xf numFmtId="166" fontId="10" fillId="0" borderId="0" xfId="2" applyNumberFormat="1" applyFont="1" applyBorder="1" applyAlignment="1">
      <alignment vertical="center" wrapText="1"/>
    </xf>
    <xf numFmtId="166" fontId="5" fillId="0" borderId="0" xfId="2" applyNumberFormat="1" applyFont="1" applyBorder="1" applyAlignment="1">
      <alignment vertical="center" wrapText="1"/>
    </xf>
    <xf numFmtId="168" fontId="10" fillId="9" borderId="140" xfId="2" applyNumberFormat="1" applyFont="1" applyFill="1" applyBorder="1" applyAlignment="1">
      <alignment vertical="center"/>
    </xf>
    <xf numFmtId="164" fontId="3" fillId="9" borderId="140" xfId="5" applyFill="1" applyBorder="1" applyAlignment="1">
      <alignment vertical="center"/>
    </xf>
    <xf numFmtId="168" fontId="10" fillId="9" borderId="168" xfId="2" applyNumberFormat="1" applyFont="1" applyFill="1" applyBorder="1" applyAlignment="1">
      <alignment vertical="center"/>
    </xf>
    <xf numFmtId="168" fontId="10" fillId="0" borderId="0" xfId="2" applyNumberFormat="1" applyFont="1" applyBorder="1" applyAlignment="1">
      <alignment horizontal="right" vertical="center"/>
    </xf>
    <xf numFmtId="0" fontId="12" fillId="13" borderId="169" xfId="2" applyFont="1" applyFill="1" applyBorder="1" applyAlignment="1">
      <alignment horizontal="center" vertical="center" wrapText="1"/>
    </xf>
    <xf numFmtId="0" fontId="8" fillId="13" borderId="158" xfId="2" applyFont="1" applyFill="1" applyBorder="1" applyAlignment="1">
      <alignment horizontal="center" vertical="center" wrapText="1"/>
    </xf>
    <xf numFmtId="0" fontId="10" fillId="13" borderId="125" xfId="2" applyFont="1" applyFill="1" applyBorder="1" applyAlignment="1">
      <alignment horizontal="left" vertical="center" wrapText="1"/>
    </xf>
    <xf numFmtId="168" fontId="10" fillId="2" borderId="109" xfId="2" applyNumberFormat="1" applyFont="1" applyFill="1" applyBorder="1" applyAlignment="1">
      <alignment vertical="center"/>
    </xf>
    <xf numFmtId="168" fontId="10" fillId="2" borderId="161" xfId="2" applyNumberFormat="1" applyFont="1" applyFill="1" applyBorder="1" applyAlignment="1">
      <alignment vertical="center"/>
    </xf>
    <xf numFmtId="0" fontId="10" fillId="13" borderId="170" xfId="2" applyFont="1" applyFill="1" applyBorder="1" applyAlignment="1">
      <alignment horizontal="left" vertical="center" wrapText="1"/>
    </xf>
    <xf numFmtId="0" fontId="10" fillId="13" borderId="126" xfId="2" applyFont="1" applyFill="1" applyBorder="1" applyAlignment="1">
      <alignment horizontal="left" vertical="center" wrapText="1"/>
    </xf>
    <xf numFmtId="0" fontId="10" fillId="13" borderId="169" xfId="2" applyFont="1" applyFill="1" applyBorder="1" applyAlignment="1">
      <alignment horizontal="left" vertical="center" wrapText="1"/>
    </xf>
    <xf numFmtId="168" fontId="10" fillId="9" borderId="158" xfId="2" applyNumberFormat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42" fillId="0" borderId="13" xfId="2" applyFont="1" applyBorder="1" applyAlignment="1"/>
    <xf numFmtId="0" fontId="42" fillId="0" borderId="0" xfId="2" applyFont="1" applyBorder="1" applyAlignment="1"/>
    <xf numFmtId="168" fontId="10" fillId="2" borderId="0" xfId="2" applyNumberFormat="1" applyFont="1" applyFill="1" applyBorder="1" applyAlignment="1">
      <alignment vertical="center"/>
    </xf>
    <xf numFmtId="168" fontId="10" fillId="2" borderId="119" xfId="2" applyNumberFormat="1" applyFont="1" applyFill="1" applyBorder="1" applyAlignment="1">
      <alignment vertical="center"/>
    </xf>
    <xf numFmtId="168" fontId="10" fillId="2" borderId="171" xfId="2" applyNumberFormat="1" applyFont="1" applyFill="1" applyBorder="1" applyAlignment="1">
      <alignment vertical="center"/>
    </xf>
    <xf numFmtId="0" fontId="46" fillId="0" borderId="0" xfId="2" applyFont="1" applyAlignment="1">
      <alignment vertical="center"/>
    </xf>
    <xf numFmtId="168" fontId="10" fillId="9" borderId="173" xfId="2" applyNumberFormat="1" applyFont="1" applyFill="1" applyBorder="1" applyAlignment="1">
      <alignment vertical="center"/>
    </xf>
    <xf numFmtId="0" fontId="42" fillId="0" borderId="0" xfId="2" applyFont="1" applyBorder="1" applyAlignment="1">
      <alignment horizontal="center"/>
    </xf>
    <xf numFmtId="0" fontId="10" fillId="13" borderId="48" xfId="2" applyFont="1" applyFill="1" applyBorder="1" applyAlignment="1">
      <alignment horizontal="center" vertical="center" wrapText="1"/>
    </xf>
    <xf numFmtId="0" fontId="10" fillId="13" borderId="159" xfId="2" applyFont="1" applyFill="1" applyBorder="1" applyAlignment="1">
      <alignment horizontal="left" vertical="center" wrapText="1"/>
    </xf>
    <xf numFmtId="168" fontId="42" fillId="0" borderId="0" xfId="2" applyNumberFormat="1" applyFont="1" applyBorder="1" applyAlignment="1">
      <alignment horizontal="center"/>
    </xf>
    <xf numFmtId="168" fontId="10" fillId="0" borderId="109" xfId="2" applyNumberFormat="1" applyFont="1" applyBorder="1" applyAlignment="1">
      <alignment vertical="center"/>
    </xf>
    <xf numFmtId="168" fontId="10" fillId="0" borderId="161" xfId="2" applyNumberFormat="1" applyFont="1" applyBorder="1" applyAlignment="1">
      <alignment vertical="center"/>
    </xf>
    <xf numFmtId="0" fontId="10" fillId="13" borderId="162" xfId="2" applyFont="1" applyFill="1" applyBorder="1" applyAlignment="1">
      <alignment horizontal="left" vertical="center" wrapText="1"/>
    </xf>
    <xf numFmtId="0" fontId="10" fillId="13" borderId="165" xfId="2" applyFont="1" applyFill="1" applyBorder="1" applyAlignment="1">
      <alignment horizontal="left" vertical="center" wrapText="1"/>
    </xf>
    <xf numFmtId="0" fontId="46" fillId="0" borderId="0" xfId="2" applyFont="1" applyAlignment="1">
      <alignment horizontal="right" vertical="center"/>
    </xf>
    <xf numFmtId="0" fontId="10" fillId="13" borderId="48" xfId="2" applyFont="1" applyFill="1" applyBorder="1" applyAlignment="1">
      <alignment horizontal="left" vertical="center" wrapText="1"/>
    </xf>
    <xf numFmtId="0" fontId="10" fillId="13" borderId="88" xfId="2" applyFont="1" applyFill="1" applyBorder="1" applyAlignment="1">
      <alignment horizontal="center" vertical="center" wrapText="1"/>
    </xf>
    <xf numFmtId="0" fontId="8" fillId="13" borderId="174" xfId="2" applyFont="1" applyFill="1" applyBorder="1" applyAlignment="1">
      <alignment horizontal="center" vertical="center" wrapText="1"/>
    </xf>
    <xf numFmtId="0" fontId="8" fillId="13" borderId="175" xfId="2" applyFont="1" applyFill="1" applyBorder="1" applyAlignment="1">
      <alignment horizontal="center" vertical="center" wrapText="1"/>
    </xf>
    <xf numFmtId="0" fontId="10" fillId="13" borderId="177" xfId="2" applyFont="1" applyFill="1" applyBorder="1" applyAlignment="1">
      <alignment vertical="center" wrapText="1"/>
    </xf>
    <xf numFmtId="168" fontId="10" fillId="2" borderId="178" xfId="2" applyNumberFormat="1" applyFont="1" applyFill="1" applyBorder="1" applyAlignment="1">
      <alignment vertical="center"/>
    </xf>
    <xf numFmtId="168" fontId="10" fillId="2" borderId="179" xfId="2" applyNumberFormat="1" applyFont="1" applyFill="1" applyBorder="1" applyAlignment="1">
      <alignment vertical="center"/>
    </xf>
    <xf numFmtId="168" fontId="10" fillId="2" borderId="181" xfId="2" applyNumberFormat="1" applyFont="1" applyFill="1" applyBorder="1" applyAlignment="1">
      <alignment vertical="center"/>
    </xf>
    <xf numFmtId="168" fontId="10" fillId="2" borderId="182" xfId="2" applyNumberFormat="1" applyFont="1" applyFill="1" applyBorder="1" applyAlignment="1">
      <alignment vertical="center"/>
    </xf>
    <xf numFmtId="0" fontId="10" fillId="13" borderId="170" xfId="2" applyFont="1" applyFill="1" applyBorder="1" applyAlignment="1">
      <alignment vertical="center" wrapText="1"/>
    </xf>
    <xf numFmtId="168" fontId="10" fillId="0" borderId="183" xfId="2" applyNumberFormat="1" applyFont="1" applyBorder="1" applyAlignment="1">
      <alignment vertical="center"/>
    </xf>
    <xf numFmtId="0" fontId="10" fillId="13" borderId="187" xfId="2" applyFont="1" applyFill="1" applyBorder="1" applyAlignment="1">
      <alignment vertical="center" wrapText="1"/>
    </xf>
    <xf numFmtId="0" fontId="10" fillId="13" borderId="169" xfId="2" applyFont="1" applyFill="1" applyBorder="1" applyAlignment="1">
      <alignment vertical="center" wrapText="1"/>
    </xf>
    <xf numFmtId="0" fontId="42" fillId="0" borderId="191" xfId="2" applyFont="1" applyBorder="1" applyAlignment="1"/>
    <xf numFmtId="168" fontId="42" fillId="0" borderId="0" xfId="2" applyNumberFormat="1" applyFont="1" applyBorder="1" applyAlignment="1"/>
    <xf numFmtId="166" fontId="42" fillId="0" borderId="0" xfId="2" applyNumberFormat="1" applyFont="1" applyBorder="1" applyAlignment="1"/>
    <xf numFmtId="0" fontId="7" fillId="0" borderId="0" xfId="2" applyFont="1" applyAlignment="1">
      <alignment vertical="top"/>
    </xf>
    <xf numFmtId="0" fontId="47" fillId="0" borderId="0" xfId="2" applyFont="1" applyBorder="1" applyAlignment="1">
      <alignment horizontal="center" vertical="top"/>
    </xf>
    <xf numFmtId="0" fontId="48" fillId="0" borderId="0" xfId="2" applyFont="1" applyBorder="1" applyAlignment="1">
      <alignment vertical="top"/>
    </xf>
    <xf numFmtId="0" fontId="49" fillId="0" borderId="0" xfId="2" applyFont="1" applyBorder="1" applyAlignment="1">
      <alignment vertical="top"/>
    </xf>
    <xf numFmtId="0" fontId="8" fillId="13" borderId="192" xfId="2" applyFont="1" applyFill="1" applyBorder="1" applyAlignment="1">
      <alignment horizontal="center" vertical="center" wrapText="1"/>
    </xf>
    <xf numFmtId="0" fontId="8" fillId="13" borderId="21" xfId="2" applyFont="1" applyFill="1" applyBorder="1" applyAlignment="1">
      <alignment horizontal="center" vertical="center" wrapText="1"/>
    </xf>
    <xf numFmtId="0" fontId="8" fillId="13" borderId="193" xfId="2" applyFont="1" applyFill="1" applyBorder="1" applyAlignment="1">
      <alignment horizontal="center" vertical="center" wrapText="1"/>
    </xf>
    <xf numFmtId="0" fontId="8" fillId="13" borderId="22" xfId="2" applyFont="1" applyFill="1" applyBorder="1" applyAlignment="1">
      <alignment horizontal="center" vertical="center" wrapText="1"/>
    </xf>
    <xf numFmtId="0" fontId="49" fillId="0" borderId="0" xfId="2" applyFont="1" applyBorder="1" applyAlignment="1">
      <alignment horizontal="center" vertical="top"/>
    </xf>
    <xf numFmtId="166" fontId="10" fillId="0" borderId="195" xfId="2" applyNumberFormat="1" applyFont="1" applyBorder="1" applyAlignment="1">
      <alignment vertical="center" wrapText="1"/>
    </xf>
    <xf numFmtId="166" fontId="10" fillId="0" borderId="95" xfId="2" applyNumberFormat="1" applyFont="1" applyBorder="1" applyAlignment="1">
      <alignment vertical="center" wrapText="1"/>
    </xf>
    <xf numFmtId="166" fontId="10" fillId="0" borderId="196" xfId="2" applyNumberFormat="1" applyFont="1" applyBorder="1" applyAlignment="1">
      <alignment vertical="center" wrapText="1"/>
    </xf>
    <xf numFmtId="166" fontId="10" fillId="0" borderId="96" xfId="2" applyNumberFormat="1" applyFont="1" applyBorder="1" applyAlignment="1">
      <alignment vertical="center" wrapText="1"/>
    </xf>
    <xf numFmtId="168" fontId="10" fillId="9" borderId="201" xfId="2" applyNumberFormat="1" applyFont="1" applyFill="1" applyBorder="1" applyAlignment="1">
      <alignment vertical="center" wrapText="1"/>
    </xf>
    <xf numFmtId="168" fontId="10" fillId="9" borderId="144" xfId="2" applyNumberFormat="1" applyFont="1" applyFill="1" applyBorder="1" applyAlignment="1">
      <alignment vertical="center" wrapText="1"/>
    </xf>
    <xf numFmtId="168" fontId="10" fillId="9" borderId="202" xfId="2" applyNumberFormat="1" applyFont="1" applyFill="1" applyBorder="1" applyAlignment="1">
      <alignment vertical="center" wrapText="1"/>
    </xf>
    <xf numFmtId="168" fontId="10" fillId="9" borderId="87" xfId="2" applyNumberFormat="1" applyFont="1" applyFill="1" applyBorder="1" applyAlignment="1">
      <alignment vertical="center" wrapText="1"/>
    </xf>
    <xf numFmtId="168" fontId="10" fillId="9" borderId="147" xfId="2" applyNumberFormat="1" applyFont="1" applyFill="1" applyBorder="1" applyAlignment="1">
      <alignment vertical="center" wrapText="1"/>
    </xf>
    <xf numFmtId="0" fontId="5" fillId="0" borderId="0" xfId="2" applyFont="1" applyAlignment="1">
      <alignment vertical="center"/>
    </xf>
    <xf numFmtId="0" fontId="10" fillId="16" borderId="0" xfId="2" applyFont="1" applyFill="1" applyBorder="1" applyAlignment="1">
      <alignment horizontal="right" vertical="center" wrapText="1"/>
    </xf>
    <xf numFmtId="0" fontId="35" fillId="0" borderId="0" xfId="2" applyFont="1" applyBorder="1" applyAlignment="1"/>
    <xf numFmtId="168" fontId="5" fillId="2" borderId="0" xfId="2" applyNumberFormat="1" applyFont="1" applyFill="1" applyBorder="1" applyAlignment="1">
      <alignment vertical="center"/>
    </xf>
    <xf numFmtId="0" fontId="10" fillId="13" borderId="205" xfId="2" applyFont="1" applyFill="1" applyBorder="1" applyAlignment="1">
      <alignment horizontal="center" vertical="center" wrapText="1"/>
    </xf>
    <xf numFmtId="0" fontId="10" fillId="13" borderId="206" xfId="2" applyFont="1" applyFill="1" applyBorder="1" applyAlignment="1">
      <alignment horizontal="center" vertical="center" wrapText="1"/>
    </xf>
    <xf numFmtId="168" fontId="10" fillId="2" borderId="183" xfId="2" applyNumberFormat="1" applyFont="1" applyFill="1" applyBorder="1" applyAlignment="1">
      <alignment vertical="center"/>
    </xf>
    <xf numFmtId="168" fontId="10" fillId="16" borderId="182" xfId="2" applyNumberFormat="1" applyFont="1" applyFill="1" applyBorder="1" applyAlignment="1">
      <alignment vertical="center" wrapText="1"/>
    </xf>
    <xf numFmtId="0" fontId="7" fillId="2" borderId="0" xfId="2" applyFont="1" applyFill="1" applyBorder="1" applyAlignment="1">
      <alignment vertical="center"/>
    </xf>
    <xf numFmtId="0" fontId="50" fillId="0" borderId="0" xfId="2" applyFont="1" applyBorder="1" applyAlignment="1"/>
    <xf numFmtId="0" fontId="50" fillId="2" borderId="0" xfId="2" applyFont="1" applyFill="1" applyBorder="1" applyAlignment="1"/>
    <xf numFmtId="0" fontId="47" fillId="0" borderId="0" xfId="2" applyFont="1" applyBorder="1" applyAlignment="1">
      <alignment vertical="top"/>
    </xf>
    <xf numFmtId="0" fontId="8" fillId="16" borderId="0" xfId="2" applyFont="1" applyFill="1" applyBorder="1" applyAlignment="1">
      <alignment vertical="center" wrapText="1"/>
    </xf>
    <xf numFmtId="0" fontId="7" fillId="0" borderId="0" xfId="2" applyFont="1" applyAlignment="1">
      <alignment horizontal="center"/>
    </xf>
    <xf numFmtId="0" fontId="7" fillId="2" borderId="0" xfId="2" applyFont="1" applyFill="1" applyBorder="1"/>
    <xf numFmtId="0" fontId="39" fillId="0" borderId="0" xfId="2" applyFont="1" applyBorder="1" applyAlignment="1">
      <alignment horizontal="center"/>
    </xf>
    <xf numFmtId="0" fontId="8" fillId="13" borderId="215" xfId="2" applyFont="1" applyFill="1" applyBorder="1" applyAlignment="1">
      <alignment horizontal="center" vertical="center" wrapText="1"/>
    </xf>
    <xf numFmtId="0" fontId="8" fillId="13" borderId="216" xfId="2" applyFont="1" applyFill="1" applyBorder="1" applyAlignment="1">
      <alignment horizontal="center" vertical="center" wrapText="1"/>
    </xf>
    <xf numFmtId="0" fontId="8" fillId="13" borderId="217" xfId="2" applyFont="1" applyFill="1" applyBorder="1" applyAlignment="1">
      <alignment horizontal="center" vertical="center" wrapText="1"/>
    </xf>
    <xf numFmtId="0" fontId="12" fillId="0" borderId="110" xfId="2" applyFont="1" applyBorder="1" applyAlignment="1">
      <alignment horizontal="left" vertical="center" wrapText="1"/>
    </xf>
    <xf numFmtId="166" fontId="10" fillId="14" borderId="109" xfId="2" applyNumberFormat="1" applyFont="1" applyFill="1" applyBorder="1" applyAlignment="1">
      <alignment horizontal="right" vertical="center" wrapText="1"/>
    </xf>
    <xf numFmtId="166" fontId="10" fillId="0" borderId="111" xfId="2" applyNumberFormat="1" applyFont="1" applyBorder="1" applyAlignment="1">
      <alignment horizontal="right" vertical="center"/>
    </xf>
    <xf numFmtId="166" fontId="10" fillId="14" borderId="107" xfId="2" applyNumberFormat="1" applyFont="1" applyFill="1" applyBorder="1" applyAlignment="1">
      <alignment horizontal="right" vertical="center" wrapText="1"/>
    </xf>
    <xf numFmtId="0" fontId="12" fillId="0" borderId="120" xfId="2" applyFont="1" applyBorder="1" applyAlignment="1">
      <alignment horizontal="left" vertical="center" wrapText="1"/>
    </xf>
    <xf numFmtId="166" fontId="10" fillId="14" borderId="119" xfId="2" applyNumberFormat="1" applyFont="1" applyFill="1" applyBorder="1" applyAlignment="1">
      <alignment horizontal="right" vertical="center" wrapText="1"/>
    </xf>
    <xf numFmtId="166" fontId="10" fillId="0" borderId="219" xfId="2" applyNumberFormat="1" applyFont="1" applyBorder="1" applyAlignment="1">
      <alignment horizontal="right" vertical="center"/>
    </xf>
    <xf numFmtId="0" fontId="12" fillId="0" borderId="220" xfId="2" applyFont="1" applyBorder="1" applyAlignment="1">
      <alignment horizontal="left" vertical="center" wrapText="1"/>
    </xf>
    <xf numFmtId="166" fontId="10" fillId="0" borderId="221" xfId="2" applyNumberFormat="1" applyFont="1" applyBorder="1" applyAlignment="1">
      <alignment horizontal="right" vertical="center"/>
    </xf>
    <xf numFmtId="0" fontId="12" fillId="0" borderId="134" xfId="2" applyFont="1" applyBorder="1" applyAlignment="1">
      <alignment horizontal="left" vertical="center" wrapText="1"/>
    </xf>
    <xf numFmtId="0" fontId="10" fillId="16" borderId="0" xfId="2" applyFont="1" applyFill="1" applyBorder="1" applyAlignment="1">
      <alignment vertical="center" wrapText="1"/>
    </xf>
    <xf numFmtId="0" fontId="5" fillId="2" borderId="0" xfId="2" applyFont="1" applyFill="1" applyBorder="1" applyAlignment="1">
      <alignment horizontal="left" vertical="center" wrapText="1"/>
    </xf>
    <xf numFmtId="166" fontId="8" fillId="2" borderId="0" xfId="2" applyNumberFormat="1" applyFont="1" applyFill="1" applyBorder="1" applyAlignment="1">
      <alignment horizontal="right" vertical="center" wrapText="1"/>
    </xf>
    <xf numFmtId="168" fontId="8" fillId="2" borderId="0" xfId="2" applyNumberFormat="1" applyFont="1" applyFill="1" applyBorder="1" applyAlignment="1">
      <alignment horizontal="right" vertical="center"/>
    </xf>
    <xf numFmtId="166" fontId="7" fillId="0" borderId="0" xfId="2" applyNumberFormat="1" applyFont="1" applyAlignment="1">
      <alignment horizontal="center" vertical="center"/>
    </xf>
    <xf numFmtId="0" fontId="43" fillId="0" borderId="0" xfId="2" applyFont="1" applyAlignment="1">
      <alignment vertical="center"/>
    </xf>
    <xf numFmtId="171" fontId="10" fillId="0" borderId="198" xfId="5" applyNumberFormat="1" applyFont="1" applyBorder="1" applyAlignment="1">
      <alignment vertical="center"/>
    </xf>
    <xf numFmtId="171" fontId="10" fillId="0" borderId="225" xfId="5" applyNumberFormat="1" applyFont="1" applyBorder="1" applyAlignment="1">
      <alignment vertical="center"/>
    </xf>
    <xf numFmtId="171" fontId="10" fillId="0" borderId="226" xfId="5" applyNumberFormat="1" applyFont="1" applyBorder="1" applyAlignment="1">
      <alignment vertical="center"/>
    </xf>
    <xf numFmtId="166" fontId="10" fillId="0" borderId="225" xfId="2" applyNumberFormat="1" applyFont="1" applyBorder="1" applyAlignment="1">
      <alignment horizontal="right" vertical="center"/>
    </xf>
    <xf numFmtId="0" fontId="7" fillId="16" borderId="0" xfId="2" applyFont="1" applyFill="1" applyBorder="1" applyAlignment="1">
      <alignment horizontal="left" vertical="center"/>
    </xf>
    <xf numFmtId="173" fontId="7" fillId="0" borderId="0" xfId="2" applyNumberFormat="1" applyFont="1" applyAlignment="1">
      <alignment vertical="center"/>
    </xf>
    <xf numFmtId="0" fontId="10" fillId="13" borderId="158" xfId="2" applyFont="1" applyFill="1" applyBorder="1" applyAlignment="1">
      <alignment vertical="center" wrapText="1"/>
    </xf>
    <xf numFmtId="168" fontId="10" fillId="2" borderId="227" xfId="2" applyNumberFormat="1" applyFont="1" applyFill="1" applyBorder="1" applyAlignment="1">
      <alignment vertical="center"/>
    </xf>
    <xf numFmtId="168" fontId="10" fillId="2" borderId="228" xfId="2" applyNumberFormat="1" applyFont="1" applyFill="1" applyBorder="1" applyAlignment="1">
      <alignment vertical="center"/>
    </xf>
    <xf numFmtId="0" fontId="10" fillId="13" borderId="169" xfId="2" applyFont="1" applyFill="1" applyBorder="1" applyAlignment="1">
      <alignment horizontal="center" vertical="center" wrapText="1"/>
    </xf>
    <xf numFmtId="0" fontId="10" fillId="13" borderId="125" xfId="2" applyFont="1" applyFill="1" applyBorder="1" applyAlignment="1">
      <alignment vertical="center" wrapText="1"/>
    </xf>
    <xf numFmtId="168" fontId="10" fillId="2" borderId="218" xfId="2" applyNumberFormat="1" applyFont="1" applyFill="1" applyBorder="1" applyAlignment="1">
      <alignment vertical="center"/>
    </xf>
    <xf numFmtId="0" fontId="10" fillId="13" borderId="126" xfId="2" applyFont="1" applyFill="1" applyBorder="1" applyAlignment="1">
      <alignment vertical="center" wrapText="1"/>
    </xf>
    <xf numFmtId="0" fontId="51" fillId="16" borderId="0" xfId="2" applyFont="1" applyFill="1" applyBorder="1" applyAlignment="1">
      <alignment horizontal="center" vertical="center" wrapText="1"/>
    </xf>
    <xf numFmtId="168" fontId="51" fillId="2" borderId="0" xfId="2" applyNumberFormat="1" applyFont="1" applyFill="1" applyBorder="1" applyAlignment="1">
      <alignment vertical="center"/>
    </xf>
    <xf numFmtId="0" fontId="10" fillId="13" borderId="177" xfId="2" applyFont="1" applyFill="1" applyBorder="1" applyAlignment="1">
      <alignment horizontal="center" vertical="center" wrapText="1"/>
    </xf>
    <xf numFmtId="0" fontId="42" fillId="0" borderId="0" xfId="2" applyFont="1" applyBorder="1" applyAlignment="1">
      <alignment horizontal="center" vertical="center"/>
    </xf>
    <xf numFmtId="0" fontId="38" fillId="0" borderId="0" xfId="2" applyFont="1" applyBorder="1" applyAlignment="1">
      <alignment horizontal="center"/>
    </xf>
    <xf numFmtId="4" fontId="10" fillId="2" borderId="0" xfId="2" applyNumberFormat="1" applyFont="1" applyFill="1" applyBorder="1" applyAlignment="1">
      <alignment vertical="center"/>
    </xf>
    <xf numFmtId="0" fontId="42" fillId="2" borderId="0" xfId="2" applyFont="1" applyFill="1" applyBorder="1" applyAlignment="1">
      <alignment horizontal="center"/>
    </xf>
    <xf numFmtId="0" fontId="42" fillId="2" borderId="0" xfId="2" applyFont="1" applyFill="1" applyBorder="1" applyAlignment="1">
      <alignment horizontal="center" vertical="center"/>
    </xf>
    <xf numFmtId="168" fontId="10" fillId="0" borderId="0" xfId="2" applyNumberFormat="1" applyFont="1" applyBorder="1" applyAlignment="1">
      <alignment vertical="center"/>
    </xf>
    <xf numFmtId="166" fontId="10" fillId="0" borderId="109" xfId="2" applyNumberFormat="1" applyFont="1" applyBorder="1" applyAlignment="1">
      <alignment vertical="center" wrapText="1"/>
    </xf>
    <xf numFmtId="0" fontId="35" fillId="0" borderId="0" xfId="2" applyFont="1" applyBorder="1" applyAlignment="1">
      <alignment vertical="top"/>
    </xf>
    <xf numFmtId="0" fontId="37" fillId="0" borderId="0" xfId="2" applyFont="1" applyBorder="1" applyAlignment="1"/>
    <xf numFmtId="0" fontId="37" fillId="0" borderId="0" xfId="2" applyFont="1" applyBorder="1" applyAlignment="1">
      <alignment horizontal="center"/>
    </xf>
    <xf numFmtId="0" fontId="3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37" fillId="0" borderId="0" xfId="2" applyFont="1" applyBorder="1" applyAlignment="1">
      <alignment horizontal="center" vertical="center"/>
    </xf>
    <xf numFmtId="0" fontId="48" fillId="0" borderId="0" xfId="2" applyFont="1" applyAlignment="1">
      <alignment horizontal="center" vertical="center"/>
    </xf>
    <xf numFmtId="0" fontId="28" fillId="8" borderId="49" xfId="3" applyFont="1" applyFill="1" applyBorder="1" applyAlignment="1">
      <alignment horizontal="center" vertical="center" wrapText="1"/>
    </xf>
    <xf numFmtId="0" fontId="28" fillId="8" borderId="50" xfId="3" applyFont="1" applyFill="1" applyBorder="1" applyAlignment="1">
      <alignment horizontal="center" vertical="center" wrapText="1"/>
    </xf>
    <xf numFmtId="0" fontId="12" fillId="13" borderId="106" xfId="2" applyFont="1" applyFill="1" applyBorder="1" applyAlignment="1">
      <alignment horizontal="left" vertical="center" wrapText="1"/>
    </xf>
    <xf numFmtId="0" fontId="12" fillId="13" borderId="125" xfId="2" applyFont="1" applyFill="1" applyBorder="1" applyAlignment="1">
      <alignment horizontal="left" vertical="center" wrapText="1"/>
    </xf>
    <xf numFmtId="0" fontId="16" fillId="0" borderId="0" xfId="0" applyFont="1" applyAlignment="1"/>
    <xf numFmtId="0" fontId="25" fillId="10" borderId="44" xfId="3" applyFont="1" applyFill="1" applyBorder="1" applyAlignment="1">
      <alignment horizontal="center" vertical="center" wrapText="1"/>
    </xf>
    <xf numFmtId="0" fontId="19" fillId="10" borderId="51" xfId="3" applyFont="1" applyFill="1" applyBorder="1" applyAlignment="1">
      <alignment horizontal="center" vertical="center" wrapText="1"/>
    </xf>
    <xf numFmtId="168" fontId="10" fillId="15" borderId="241" xfId="5" applyNumberFormat="1" applyFont="1" applyFill="1" applyBorder="1" applyAlignment="1">
      <alignment horizontal="right" vertical="center"/>
    </xf>
    <xf numFmtId="168" fontId="10" fillId="15" borderId="242" xfId="5" applyNumberFormat="1" applyFont="1" applyFill="1" applyBorder="1" applyAlignment="1">
      <alignment horizontal="right" vertical="center"/>
    </xf>
    <xf numFmtId="168" fontId="10" fillId="15" borderId="243" xfId="5" applyNumberFormat="1" applyFont="1" applyFill="1" applyBorder="1" applyAlignment="1">
      <alignment horizontal="right" vertical="center"/>
    </xf>
    <xf numFmtId="168" fontId="10" fillId="0" borderId="0" xfId="2" applyNumberFormat="1" applyFont="1" applyFill="1" applyBorder="1" applyAlignment="1">
      <alignment vertical="center"/>
    </xf>
    <xf numFmtId="0" fontId="8" fillId="13" borderId="242" xfId="2" applyFont="1" applyFill="1" applyBorder="1" applyAlignment="1">
      <alignment horizontal="center" vertical="center" wrapText="1"/>
    </xf>
    <xf numFmtId="168" fontId="10" fillId="9" borderId="242" xfId="2" applyNumberFormat="1" applyFont="1" applyFill="1" applyBorder="1" applyAlignment="1">
      <alignment vertical="center" wrapText="1"/>
    </xf>
    <xf numFmtId="0" fontId="8" fillId="13" borderId="253" xfId="2" applyFont="1" applyFill="1" applyBorder="1" applyAlignment="1">
      <alignment horizontal="center" vertical="center" wrapText="1"/>
    </xf>
    <xf numFmtId="0" fontId="8" fillId="13" borderId="252" xfId="2" applyFont="1" applyFill="1" applyBorder="1" applyAlignment="1">
      <alignment horizontal="center" vertical="center" wrapText="1"/>
    </xf>
    <xf numFmtId="171" fontId="10" fillId="2" borderId="256" xfId="5" applyNumberFormat="1" applyFont="1" applyFill="1" applyBorder="1" applyAlignment="1">
      <alignment horizontal="right" vertical="center"/>
    </xf>
    <xf numFmtId="0" fontId="32" fillId="0" borderId="0" xfId="6" applyFont="1"/>
    <xf numFmtId="0" fontId="23" fillId="0" borderId="0" xfId="6" applyFont="1" applyAlignment="1">
      <alignment horizontal="center"/>
    </xf>
    <xf numFmtId="0" fontId="59" fillId="0" borderId="14" xfId="6" applyFont="1" applyBorder="1" applyAlignment="1"/>
    <xf numFmtId="0" fontId="61" fillId="19" borderId="188" xfId="6" applyFont="1" applyFill="1" applyBorder="1" applyAlignment="1">
      <alignment horizontal="center" vertical="center"/>
    </xf>
    <xf numFmtId="0" fontId="61" fillId="19" borderId="189" xfId="6" applyFont="1" applyFill="1" applyBorder="1" applyAlignment="1">
      <alignment horizontal="center" vertical="center"/>
    </xf>
    <xf numFmtId="0" fontId="61" fillId="19" borderId="190" xfId="6" applyFont="1" applyFill="1" applyBorder="1" applyAlignment="1">
      <alignment horizontal="center" vertical="center"/>
    </xf>
    <xf numFmtId="0" fontId="62" fillId="4" borderId="260" xfId="6" applyFont="1" applyFill="1" applyBorder="1"/>
    <xf numFmtId="0" fontId="32" fillId="4" borderId="80" xfId="6" applyFont="1" applyFill="1" applyBorder="1"/>
    <xf numFmtId="0" fontId="32" fillId="4" borderId="51" xfId="6" applyFont="1" applyFill="1" applyBorder="1"/>
    <xf numFmtId="0" fontId="32" fillId="0" borderId="261" xfId="6" applyFont="1" applyBorder="1" applyAlignment="1">
      <alignment horizontal="left" indent="1"/>
    </xf>
    <xf numFmtId="173" fontId="64" fillId="0" borderId="262" xfId="6" applyNumberFormat="1" applyFont="1" applyBorder="1"/>
    <xf numFmtId="173" fontId="64" fillId="0" borderId="78" xfId="6" applyNumberFormat="1" applyFont="1" applyBorder="1"/>
    <xf numFmtId="0" fontId="66" fillId="0" borderId="263" xfId="6" applyFont="1" applyBorder="1" applyAlignment="1">
      <alignment horizontal="left" indent="5"/>
    </xf>
    <xf numFmtId="174" fontId="29" fillId="0" borderId="32" xfId="7" applyNumberFormat="1" applyFont="1" applyBorder="1"/>
    <xf numFmtId="174" fontId="29" fillId="0" borderId="66" xfId="7" applyNumberFormat="1" applyFont="1" applyBorder="1"/>
    <xf numFmtId="0" fontId="66" fillId="0" borderId="264" xfId="6" applyFont="1" applyBorder="1" applyAlignment="1">
      <alignment horizontal="left" indent="5"/>
    </xf>
    <xf numFmtId="174" fontId="29" fillId="0" borderId="265" xfId="7" applyNumberFormat="1" applyFont="1" applyBorder="1"/>
    <xf numFmtId="174" fontId="29" fillId="0" borderId="60" xfId="7" applyNumberFormat="1" applyFont="1" applyBorder="1"/>
    <xf numFmtId="0" fontId="32" fillId="0" borderId="266" xfId="6" applyFont="1" applyBorder="1" applyAlignment="1">
      <alignment horizontal="left" indent="1"/>
    </xf>
    <xf numFmtId="0" fontId="66" fillId="0" borderId="259" xfId="6" applyFont="1" applyBorder="1" applyAlignment="1">
      <alignment horizontal="left" indent="5"/>
    </xf>
    <xf numFmtId="174" fontId="29" fillId="0" borderId="267" xfId="7" applyNumberFormat="1" applyFont="1" applyBorder="1"/>
    <xf numFmtId="174" fontId="29" fillId="0" borderId="268" xfId="7" applyNumberFormat="1" applyFont="1" applyBorder="1"/>
    <xf numFmtId="0" fontId="66" fillId="20" borderId="3" xfId="6" applyFont="1" applyFill="1" applyBorder="1" applyAlignment="1">
      <alignment horizontal="left" indent="3"/>
    </xf>
    <xf numFmtId="174" fontId="29" fillId="20" borderId="253" xfId="7" applyNumberFormat="1" applyFont="1" applyFill="1" applyBorder="1"/>
    <xf numFmtId="174" fontId="29" fillId="20" borderId="269" xfId="7" applyNumberFormat="1" applyFont="1" applyFill="1" applyBorder="1"/>
    <xf numFmtId="174" fontId="29" fillId="20" borderId="270" xfId="7" applyNumberFormat="1" applyFont="1" applyFill="1" applyBorder="1"/>
    <xf numFmtId="174" fontId="29" fillId="20" borderId="271" xfId="7" applyNumberFormat="1" applyFont="1" applyFill="1" applyBorder="1"/>
    <xf numFmtId="0" fontId="62" fillId="4" borderId="87" xfId="6" applyFont="1" applyFill="1" applyBorder="1"/>
    <xf numFmtId="174" fontId="65" fillId="4" borderId="272" xfId="7" applyNumberFormat="1" applyFont="1" applyFill="1" applyBorder="1"/>
    <xf numFmtId="174" fontId="65" fillId="4" borderId="244" xfId="7" applyNumberFormat="1" applyFont="1" applyFill="1" applyBorder="1"/>
    <xf numFmtId="174" fontId="65" fillId="4" borderId="246" xfId="7" applyNumberFormat="1" applyFont="1" applyFill="1" applyBorder="1"/>
    <xf numFmtId="174" fontId="65" fillId="4" borderId="246" xfId="6" applyNumberFormat="1" applyFont="1" applyFill="1" applyBorder="1"/>
    <xf numFmtId="0" fontId="62" fillId="9" borderId="258" xfId="6" applyFont="1" applyFill="1" applyBorder="1"/>
    <xf numFmtId="0" fontId="32" fillId="9" borderId="273" xfId="6" applyFont="1" applyFill="1" applyBorder="1"/>
    <xf numFmtId="0" fontId="32" fillId="9" borderId="274" xfId="6" applyFont="1" applyFill="1" applyBorder="1"/>
    <xf numFmtId="0" fontId="32" fillId="0" borderId="263" xfId="6" applyFont="1" applyBorder="1" applyAlignment="1">
      <alignment horizontal="left" indent="1"/>
    </xf>
    <xf numFmtId="174" fontId="32" fillId="0" borderId="32" xfId="7" applyNumberFormat="1" applyFont="1" applyBorder="1"/>
    <xf numFmtId="174" fontId="32" fillId="0" borderId="66" xfId="7" applyNumberFormat="1" applyFont="1" applyBorder="1"/>
    <xf numFmtId="0" fontId="32" fillId="0" borderId="3" xfId="6" applyFont="1" applyBorder="1" applyAlignment="1">
      <alignment horizontal="left" indent="1"/>
    </xf>
    <xf numFmtId="174" fontId="32" fillId="0" borderId="269" xfId="7" applyNumberFormat="1" applyFont="1" applyBorder="1"/>
    <xf numFmtId="174" fontId="32" fillId="0" borderId="270" xfId="7" applyNumberFormat="1" applyFont="1" applyBorder="1"/>
    <xf numFmtId="0" fontId="32" fillId="0" borderId="259" xfId="6" applyFont="1" applyBorder="1" applyAlignment="1">
      <alignment horizontal="left" indent="1"/>
    </xf>
    <xf numFmtId="0" fontId="32" fillId="0" borderId="267" xfId="6" applyFont="1" applyBorder="1"/>
    <xf numFmtId="0" fontId="62" fillId="21" borderId="258" xfId="6" applyFont="1" applyFill="1" applyBorder="1"/>
    <xf numFmtId="174" fontId="65" fillId="21" borderId="273" xfId="6" applyNumberFormat="1" applyFont="1" applyFill="1" applyBorder="1"/>
    <xf numFmtId="174" fontId="65" fillId="21" borderId="274" xfId="6" applyNumberFormat="1" applyFont="1" applyFill="1" applyBorder="1"/>
    <xf numFmtId="0" fontId="62" fillId="22" borderId="261" xfId="6" applyFont="1" applyFill="1" applyBorder="1"/>
    <xf numFmtId="174" fontId="65" fillId="22" borderId="262" xfId="7" applyNumberFormat="1" applyFont="1" applyFill="1" applyBorder="1"/>
    <xf numFmtId="174" fontId="65" fillId="22" borderId="78" xfId="7" applyNumberFormat="1" applyFont="1" applyFill="1" applyBorder="1"/>
    <xf numFmtId="174" fontId="65" fillId="22" borderId="258" xfId="6" applyNumberFormat="1" applyFont="1" applyFill="1" applyBorder="1"/>
    <xf numFmtId="0" fontId="32" fillId="0" borderId="32" xfId="6" applyFont="1" applyBorder="1"/>
    <xf numFmtId="0" fontId="32" fillId="0" borderId="66" xfId="6" applyFont="1" applyBorder="1"/>
    <xf numFmtId="0" fontId="32" fillId="0" borderId="268" xfId="6" applyFont="1" applyBorder="1"/>
    <xf numFmtId="0" fontId="28" fillId="8" borderId="49" xfId="3" applyFont="1" applyFill="1" applyBorder="1" applyAlignment="1">
      <alignment horizontal="center" vertical="center" wrapText="1"/>
    </xf>
    <xf numFmtId="0" fontId="28" fillId="8" borderId="50" xfId="3" applyFont="1" applyFill="1" applyBorder="1" applyAlignment="1">
      <alignment horizontal="center" vertical="center" wrapText="1"/>
    </xf>
    <xf numFmtId="0" fontId="28" fillId="0" borderId="55" xfId="3" applyFont="1" applyBorder="1" applyAlignment="1">
      <alignment horizontal="left" vertical="center"/>
    </xf>
    <xf numFmtId="168" fontId="10" fillId="9" borderId="242" xfId="2" applyNumberFormat="1" applyFont="1" applyFill="1" applyBorder="1" applyAlignment="1">
      <alignment vertical="center"/>
    </xf>
    <xf numFmtId="164" fontId="3" fillId="9" borderId="242" xfId="5" applyFill="1" applyBorder="1" applyAlignment="1">
      <alignment vertical="center"/>
    </xf>
    <xf numFmtId="0" fontId="8" fillId="13" borderId="157" xfId="2" applyFont="1" applyFill="1" applyBorder="1" applyAlignment="1">
      <alignment horizontal="center" vertical="center" wrapText="1"/>
    </xf>
    <xf numFmtId="166" fontId="10" fillId="0" borderId="110" xfId="2" applyNumberFormat="1" applyFont="1" applyBorder="1" applyAlignment="1">
      <alignment vertical="center" wrapText="1"/>
    </xf>
    <xf numFmtId="168" fontId="10" fillId="9" borderId="157" xfId="2" applyNumberFormat="1" applyFont="1" applyFill="1" applyBorder="1" applyAlignment="1">
      <alignment vertical="center" wrapText="1"/>
    </xf>
    <xf numFmtId="0" fontId="8" fillId="13" borderId="87" xfId="2" applyFont="1" applyFill="1" applyBorder="1" applyAlignment="1">
      <alignment horizontal="center" vertical="center" wrapText="1"/>
    </xf>
    <xf numFmtId="166" fontId="10" fillId="0" borderId="275" xfId="2" applyNumberFormat="1" applyFont="1" applyBorder="1" applyAlignment="1">
      <alignment vertical="center" wrapText="1"/>
    </xf>
    <xf numFmtId="0" fontId="8" fillId="13" borderId="246" xfId="2" applyFont="1" applyFill="1" applyBorder="1" applyAlignment="1">
      <alignment horizontal="center" vertical="center" wrapText="1"/>
    </xf>
    <xf numFmtId="166" fontId="10" fillId="0" borderId="116" xfId="2" applyNumberFormat="1" applyFont="1" applyBorder="1" applyAlignment="1">
      <alignment vertical="center" wrapText="1"/>
    </xf>
    <xf numFmtId="166" fontId="10" fillId="0" borderId="22" xfId="2" applyNumberFormat="1" applyFont="1" applyBorder="1" applyAlignment="1">
      <alignment vertical="center" wrapText="1"/>
    </xf>
    <xf numFmtId="0" fontId="32" fillId="4" borderId="278" xfId="6" applyFont="1" applyFill="1" applyBorder="1"/>
    <xf numFmtId="173" fontId="65" fillId="0" borderId="279" xfId="6" applyNumberFormat="1" applyFont="1" applyBorder="1"/>
    <xf numFmtId="174" fontId="29" fillId="0" borderId="35" xfId="7" applyNumberFormat="1" applyFont="1" applyBorder="1"/>
    <xf numFmtId="174" fontId="29" fillId="0" borderId="280" xfId="7" applyNumberFormat="1" applyFont="1" applyBorder="1"/>
    <xf numFmtId="0" fontId="32" fillId="4" borderId="79" xfId="6" applyFont="1" applyFill="1" applyBorder="1"/>
    <xf numFmtId="173" fontId="64" fillId="0" borderId="76" xfId="6" applyNumberFormat="1" applyFont="1" applyBorder="1"/>
    <xf numFmtId="174" fontId="29" fillId="0" borderId="65" xfId="7" applyNumberFormat="1" applyFont="1" applyBorder="1"/>
    <xf numFmtId="174" fontId="29" fillId="0" borderId="68" xfId="7" applyNumberFormat="1" applyFont="1" applyBorder="1"/>
    <xf numFmtId="174" fontId="29" fillId="0" borderId="281" xfId="7" applyNumberFormat="1" applyFont="1" applyBorder="1"/>
    <xf numFmtId="174" fontId="65" fillId="21" borderId="282" xfId="6" applyNumberFormat="1" applyFont="1" applyFill="1" applyBorder="1"/>
    <xf numFmtId="174" fontId="32" fillId="0" borderId="35" xfId="6" applyNumberFormat="1" applyFont="1" applyBorder="1"/>
    <xf numFmtId="174" fontId="32" fillId="0" borderId="283" xfId="6" applyNumberFormat="1" applyFont="1" applyBorder="1"/>
    <xf numFmtId="174" fontId="65" fillId="21" borderId="284" xfId="6" applyNumberFormat="1" applyFont="1" applyFill="1" applyBorder="1"/>
    <xf numFmtId="0" fontId="32" fillId="9" borderId="284" xfId="6" applyFont="1" applyFill="1" applyBorder="1"/>
    <xf numFmtId="174" fontId="32" fillId="0" borderId="65" xfId="7" applyNumberFormat="1" applyFont="1" applyBorder="1"/>
    <xf numFmtId="174" fontId="32" fillId="0" borderId="285" xfId="7" applyNumberFormat="1" applyFont="1" applyBorder="1"/>
    <xf numFmtId="174" fontId="29" fillId="20" borderId="285" xfId="7" applyNumberFormat="1" applyFont="1" applyFill="1" applyBorder="1"/>
    <xf numFmtId="0" fontId="32" fillId="0" borderId="281" xfId="6" applyFont="1" applyBorder="1"/>
    <xf numFmtId="174" fontId="65" fillId="22" borderId="76" xfId="7" applyNumberFormat="1" applyFont="1" applyFill="1" applyBorder="1"/>
    <xf numFmtId="0" fontId="32" fillId="0" borderId="65" xfId="6" applyFont="1" applyBorder="1"/>
    <xf numFmtId="0" fontId="28" fillId="0" borderId="55" xfId="3" applyFont="1" applyBorder="1" applyAlignment="1">
      <alignment horizontal="left" vertical="center"/>
    </xf>
    <xf numFmtId="0" fontId="28" fillId="8" borderId="49" xfId="3" applyFont="1" applyFill="1" applyBorder="1" applyAlignment="1">
      <alignment horizontal="center" vertical="center" wrapText="1"/>
    </xf>
    <xf numFmtId="0" fontId="28" fillId="8" borderId="50" xfId="3" applyFont="1" applyFill="1" applyBorder="1" applyAlignment="1">
      <alignment horizontal="center" vertical="center" wrapText="1"/>
    </xf>
    <xf numFmtId="0" fontId="12" fillId="11" borderId="26" xfId="0" applyFont="1" applyFill="1" applyBorder="1" applyAlignment="1">
      <alignment horizontal="left" vertical="center"/>
    </xf>
    <xf numFmtId="3" fontId="12" fillId="11" borderId="27" xfId="0" applyNumberFormat="1" applyFont="1" applyFill="1" applyBorder="1" applyAlignment="1">
      <alignment horizontal="center" vertical="center"/>
    </xf>
    <xf numFmtId="166" fontId="12" fillId="11" borderId="28" xfId="0" applyNumberFormat="1" applyFont="1" applyFill="1" applyBorder="1" applyAlignment="1" applyProtection="1">
      <alignment horizontal="center" vertical="center" shrinkToFit="1"/>
    </xf>
    <xf numFmtId="168" fontId="12" fillId="11" borderId="29" xfId="0" applyNumberFormat="1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vertical="center" wrapText="1"/>
    </xf>
    <xf numFmtId="0" fontId="7" fillId="2" borderId="20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168" fontId="13" fillId="2" borderId="286" xfId="1" applyNumberFormat="1" applyFont="1" applyFill="1" applyBorder="1" applyAlignment="1">
      <alignment horizontal="center" vertical="center"/>
    </xf>
    <xf numFmtId="168" fontId="13" fillId="2" borderId="287" xfId="1" applyNumberFormat="1" applyFont="1" applyFill="1" applyBorder="1" applyAlignment="1">
      <alignment horizontal="center" vertical="center"/>
    </xf>
    <xf numFmtId="166" fontId="51" fillId="0" borderId="112" xfId="2" applyNumberFormat="1" applyFont="1" applyBorder="1" applyAlignment="1">
      <alignment horizontal="right" vertical="center"/>
    </xf>
    <xf numFmtId="166" fontId="68" fillId="14" borderId="95" xfId="2" applyNumberFormat="1" applyFont="1" applyFill="1" applyBorder="1" applyAlignment="1">
      <alignment horizontal="right" vertical="center" wrapText="1"/>
    </xf>
    <xf numFmtId="166" fontId="68" fillId="14" borderId="113" xfId="2" applyNumberFormat="1" applyFont="1" applyFill="1" applyBorder="1" applyAlignment="1">
      <alignment horizontal="right" vertical="center" wrapText="1"/>
    </xf>
    <xf numFmtId="171" fontId="51" fillId="0" borderId="114" xfId="5" applyNumberFormat="1" applyFont="1" applyBorder="1" applyAlignment="1">
      <alignment horizontal="right" vertical="center"/>
    </xf>
    <xf numFmtId="166" fontId="51" fillId="14" borderId="115" xfId="2" applyNumberFormat="1" applyFont="1" applyFill="1" applyBorder="1" applyAlignment="1">
      <alignment horizontal="right" vertical="center" wrapText="1"/>
    </xf>
    <xf numFmtId="166" fontId="51" fillId="14" borderId="116" xfId="2" applyNumberFormat="1" applyFont="1" applyFill="1" applyBorder="1" applyAlignment="1">
      <alignment horizontal="right" vertical="center" wrapText="1"/>
    </xf>
    <xf numFmtId="166" fontId="68" fillId="14" borderId="117" xfId="2" applyNumberFormat="1" applyFont="1" applyFill="1" applyBorder="1" applyAlignment="1">
      <alignment horizontal="right" vertical="center" wrapText="1"/>
    </xf>
    <xf numFmtId="166" fontId="68" fillId="14" borderId="121" xfId="2" applyNumberFormat="1" applyFont="1" applyFill="1" applyBorder="1" applyAlignment="1">
      <alignment horizontal="right" vertical="center" wrapText="1"/>
    </xf>
    <xf numFmtId="166" fontId="68" fillId="14" borderId="122" xfId="2" applyNumberFormat="1" applyFont="1" applyFill="1" applyBorder="1" applyAlignment="1">
      <alignment horizontal="right" vertical="center" wrapText="1"/>
    </xf>
    <xf numFmtId="171" fontId="51" fillId="0" borderId="123" xfId="5" applyNumberFormat="1" applyFont="1" applyBorder="1" applyAlignment="1">
      <alignment horizontal="right" vertical="center"/>
    </xf>
    <xf numFmtId="166" fontId="51" fillId="14" borderId="121" xfId="2" applyNumberFormat="1" applyFont="1" applyFill="1" applyBorder="1" applyAlignment="1">
      <alignment horizontal="right" vertical="center" wrapText="1"/>
    </xf>
    <xf numFmtId="166" fontId="51" fillId="14" borderId="124" xfId="2" applyNumberFormat="1" applyFont="1" applyFill="1" applyBorder="1" applyAlignment="1">
      <alignment horizontal="right" vertical="center" wrapText="1"/>
    </xf>
    <xf numFmtId="166" fontId="51" fillId="0" borderId="119" xfId="2" applyNumberFormat="1" applyFont="1" applyBorder="1" applyAlignment="1">
      <alignment horizontal="right" vertical="center"/>
    </xf>
    <xf numFmtId="166" fontId="51" fillId="0" borderId="117" xfId="2" applyNumberFormat="1" applyFont="1" applyBorder="1" applyAlignment="1">
      <alignment horizontal="right" vertical="center"/>
    </xf>
    <xf numFmtId="166" fontId="51" fillId="0" borderId="121" xfId="2" applyNumberFormat="1" applyFont="1" applyBorder="1" applyAlignment="1">
      <alignment horizontal="right" vertical="center"/>
    </xf>
    <xf numFmtId="166" fontId="51" fillId="0" borderId="122" xfId="2" applyNumberFormat="1" applyFont="1" applyBorder="1" applyAlignment="1">
      <alignment horizontal="right" vertical="center"/>
    </xf>
    <xf numFmtId="171" fontId="51" fillId="0" borderId="121" xfId="5" applyNumberFormat="1" applyFont="1" applyBorder="1" applyAlignment="1">
      <alignment horizontal="right" vertical="center"/>
    </xf>
    <xf numFmtId="171" fontId="51" fillId="0" borderId="222" xfId="5" applyNumberFormat="1" applyFont="1" applyBorder="1" applyAlignment="1">
      <alignment horizontal="right" vertical="center"/>
    </xf>
    <xf numFmtId="166" fontId="51" fillId="14" borderId="117" xfId="2" applyNumberFormat="1" applyFont="1" applyFill="1" applyBorder="1" applyAlignment="1">
      <alignment horizontal="right" vertical="center" wrapText="1"/>
    </xf>
    <xf numFmtId="168" fontId="51" fillId="14" borderId="222" xfId="2" applyNumberFormat="1" applyFont="1" applyFill="1" applyBorder="1" applyAlignment="1">
      <alignment horizontal="right" vertical="center" wrapText="1"/>
    </xf>
    <xf numFmtId="166" fontId="51" fillId="14" borderId="133" xfId="2" applyNumberFormat="1" applyFont="1" applyFill="1" applyBorder="1" applyAlignment="1">
      <alignment horizontal="right" vertical="center" wrapText="1"/>
    </xf>
    <xf numFmtId="166" fontId="51" fillId="14" borderId="131" xfId="2" applyNumberFormat="1" applyFont="1" applyFill="1" applyBorder="1" applyAlignment="1">
      <alignment horizontal="right" vertical="center" wrapText="1"/>
    </xf>
    <xf numFmtId="166" fontId="68" fillId="14" borderId="135" xfId="2" applyNumberFormat="1" applyFont="1" applyFill="1" applyBorder="1" applyAlignment="1">
      <alignment horizontal="right" vertical="center" wrapText="1"/>
    </xf>
    <xf numFmtId="166" fontId="68" fillId="14" borderId="136" xfId="2" applyNumberFormat="1" applyFont="1" applyFill="1" applyBorder="1" applyAlignment="1">
      <alignment horizontal="right" vertical="center" wrapText="1"/>
    </xf>
    <xf numFmtId="168" fontId="51" fillId="14" borderId="135" xfId="2" applyNumberFormat="1" applyFont="1" applyFill="1" applyBorder="1" applyAlignment="1">
      <alignment horizontal="right" vertical="center" wrapText="1"/>
    </xf>
    <xf numFmtId="168" fontId="51" fillId="14" borderId="137" xfId="2" applyNumberFormat="1" applyFont="1" applyFill="1" applyBorder="1" applyAlignment="1">
      <alignment horizontal="right" vertical="center" wrapText="1"/>
    </xf>
    <xf numFmtId="171" fontId="69" fillId="9" borderId="143" xfId="5" applyNumberFormat="1" applyFont="1" applyFill="1" applyBorder="1" applyAlignment="1">
      <alignment horizontal="right" vertical="center"/>
    </xf>
    <xf numFmtId="171" fontId="69" fillId="9" borderId="244" xfId="5" applyNumberFormat="1" applyFont="1" applyFill="1" applyBorder="1" applyAlignment="1">
      <alignment horizontal="right" vertical="center"/>
    </xf>
    <xf numFmtId="171" fontId="69" fillId="9" borderId="245" xfId="5" applyNumberFormat="1" applyFont="1" applyFill="1" applyBorder="1" applyAlignment="1">
      <alignment horizontal="right" vertical="center"/>
    </xf>
    <xf numFmtId="171" fontId="69" fillId="9" borderId="146" xfId="5" applyNumberFormat="1" applyFont="1" applyFill="1" applyBorder="1" applyAlignment="1">
      <alignment horizontal="right" vertical="center"/>
    </xf>
    <xf numFmtId="168" fontId="69" fillId="9" borderId="244" xfId="5" applyNumberFormat="1" applyFont="1" applyFill="1" applyBorder="1" applyAlignment="1">
      <alignment horizontal="right" vertical="center"/>
    </xf>
    <xf numFmtId="168" fontId="69" fillId="9" borderId="246" xfId="5" applyNumberFormat="1" applyFont="1" applyFill="1" applyBorder="1" applyAlignment="1">
      <alignment horizontal="right" vertical="center"/>
    </xf>
    <xf numFmtId="171" fontId="69" fillId="9" borderId="139" xfId="5" applyNumberFormat="1" applyFont="1" applyFill="1" applyBorder="1" applyAlignment="1">
      <alignment horizontal="right" vertical="center"/>
    </xf>
    <xf numFmtId="171" fontId="69" fillId="9" borderId="141" xfId="5" applyNumberFormat="1" applyFont="1" applyFill="1" applyBorder="1" applyAlignment="1">
      <alignment horizontal="right" vertical="center"/>
    </xf>
    <xf numFmtId="171" fontId="69" fillId="9" borderId="157" xfId="5" applyNumberFormat="1" applyFont="1" applyFill="1" applyBorder="1" applyAlignment="1">
      <alignment horizontal="right" vertical="center"/>
    </xf>
    <xf numFmtId="171" fontId="69" fillId="9" borderId="201" xfId="5" applyNumberFormat="1" applyFont="1" applyFill="1" applyBorder="1" applyAlignment="1">
      <alignment horizontal="right" vertical="center"/>
    </xf>
    <xf numFmtId="171" fontId="69" fillId="9" borderId="147" xfId="5" applyNumberFormat="1" applyFont="1" applyFill="1" applyBorder="1" applyAlignment="1">
      <alignment horizontal="right" vertical="center"/>
    </xf>
    <xf numFmtId="171" fontId="51" fillId="0" borderId="108" xfId="5" applyNumberFormat="1" applyFont="1" applyBorder="1" applyAlignment="1">
      <alignment vertical="center"/>
    </xf>
    <xf numFmtId="171" fontId="68" fillId="14" borderId="109" xfId="5" applyNumberFormat="1" applyFont="1" applyFill="1" applyBorder="1" applyAlignment="1">
      <alignment horizontal="right" vertical="center" wrapText="1"/>
    </xf>
    <xf numFmtId="171" fontId="68" fillId="14" borderId="110" xfId="5" applyNumberFormat="1" applyFont="1" applyFill="1" applyBorder="1" applyAlignment="1">
      <alignment horizontal="right" vertical="center" wrapText="1"/>
    </xf>
    <xf numFmtId="166" fontId="51" fillId="14" borderId="95" xfId="2" applyNumberFormat="1" applyFont="1" applyFill="1" applyBorder="1" applyAlignment="1">
      <alignment horizontal="right" vertical="center" wrapText="1"/>
    </xf>
    <xf numFmtId="166" fontId="51" fillId="14" borderId="238" xfId="2" applyNumberFormat="1" applyFont="1" applyFill="1" applyBorder="1" applyAlignment="1">
      <alignment horizontal="right" vertical="center" wrapText="1"/>
    </xf>
    <xf numFmtId="171" fontId="68" fillId="14" borderId="117" xfId="5" applyNumberFormat="1" applyFont="1" applyFill="1" applyBorder="1" applyAlignment="1">
      <alignment horizontal="right" vertical="center" wrapText="1"/>
    </xf>
    <xf numFmtId="171" fontId="68" fillId="14" borderId="119" xfId="5" applyNumberFormat="1" applyFont="1" applyFill="1" applyBorder="1" applyAlignment="1">
      <alignment horizontal="right" vertical="center" wrapText="1"/>
    </xf>
    <xf numFmtId="171" fontId="68" fillId="14" borderId="120" xfId="5" applyNumberFormat="1" applyFont="1" applyFill="1" applyBorder="1" applyAlignment="1">
      <alignment horizontal="right" vertical="center" wrapText="1"/>
    </xf>
    <xf numFmtId="166" fontId="51" fillId="14" borderId="222" xfId="2" applyNumberFormat="1" applyFont="1" applyFill="1" applyBorder="1" applyAlignment="1">
      <alignment horizontal="right" vertical="center" wrapText="1"/>
    </xf>
    <xf numFmtId="171" fontId="51" fillId="0" borderId="119" xfId="5" applyNumberFormat="1" applyFont="1" applyBorder="1" applyAlignment="1">
      <alignment horizontal="right" vertical="center"/>
    </xf>
    <xf numFmtId="171" fontId="51" fillId="0" borderId="117" xfId="5" applyNumberFormat="1" applyFont="1" applyBorder="1" applyAlignment="1">
      <alignment horizontal="right" vertical="center"/>
    </xf>
    <xf numFmtId="171" fontId="51" fillId="0" borderId="120" xfId="5" applyNumberFormat="1" applyFont="1" applyBorder="1" applyAlignment="1">
      <alignment horizontal="right" vertical="center"/>
    </xf>
    <xf numFmtId="171" fontId="51" fillId="14" borderId="133" xfId="5" applyNumberFormat="1" applyFont="1" applyFill="1" applyBorder="1" applyAlignment="1">
      <alignment horizontal="right" vertical="center" wrapText="1"/>
    </xf>
    <xf numFmtId="171" fontId="51" fillId="14" borderId="134" xfId="5" applyNumberFormat="1" applyFont="1" applyFill="1" applyBorder="1" applyAlignment="1">
      <alignment horizontal="right" vertical="center" wrapText="1"/>
    </xf>
    <xf numFmtId="171" fontId="68" fillId="14" borderId="131" xfId="5" applyNumberFormat="1" applyFont="1" applyFill="1" applyBorder="1" applyAlignment="1">
      <alignment horizontal="right" vertical="center" wrapText="1"/>
    </xf>
    <xf numFmtId="168" fontId="51" fillId="14" borderId="254" xfId="2" applyNumberFormat="1" applyFont="1" applyFill="1" applyBorder="1" applyAlignment="1">
      <alignment horizontal="right" vertical="center" wrapText="1"/>
    </xf>
    <xf numFmtId="168" fontId="51" fillId="14" borderId="223" xfId="2" applyNumberFormat="1" applyFont="1" applyFill="1" applyBorder="1" applyAlignment="1">
      <alignment horizontal="right" vertical="center" wrapText="1"/>
    </xf>
    <xf numFmtId="168" fontId="51" fillId="0" borderId="119" xfId="2" applyNumberFormat="1" applyFont="1" applyBorder="1" applyAlignment="1">
      <alignment vertical="center"/>
    </xf>
    <xf numFmtId="168" fontId="51" fillId="0" borderId="164" xfId="2" applyNumberFormat="1" applyFont="1" applyBorder="1" applyAlignment="1">
      <alignment vertical="center"/>
    </xf>
    <xf numFmtId="168" fontId="51" fillId="0" borderId="167" xfId="2" applyNumberFormat="1" applyFont="1" applyBorder="1" applyAlignment="1">
      <alignment vertical="center"/>
    </xf>
    <xf numFmtId="168" fontId="51" fillId="0" borderId="133" xfId="2" applyNumberFormat="1" applyFont="1" applyBorder="1" applyAlignment="1">
      <alignment vertical="center"/>
    </xf>
    <xf numFmtId="168" fontId="51" fillId="0" borderId="172" xfId="2" applyNumberFormat="1" applyFont="1" applyBorder="1" applyAlignment="1">
      <alignment vertical="center"/>
    </xf>
    <xf numFmtId="168" fontId="51" fillId="2" borderId="210" xfId="2" applyNumberFormat="1" applyFont="1" applyFill="1" applyBorder="1" applyAlignment="1">
      <alignment vertical="center"/>
    </xf>
    <xf numFmtId="168" fontId="51" fillId="0" borderId="183" xfId="2" applyNumberFormat="1" applyFont="1" applyBorder="1" applyAlignment="1">
      <alignment vertical="center"/>
    </xf>
    <xf numFmtId="168" fontId="51" fillId="0" borderId="185" xfId="2" applyNumberFormat="1" applyFont="1" applyBorder="1" applyAlignment="1">
      <alignment vertical="center"/>
    </xf>
    <xf numFmtId="168" fontId="51" fillId="0" borderId="186" xfId="2" applyNumberFormat="1" applyFont="1" applyBorder="1" applyAlignment="1">
      <alignment vertical="center"/>
    </xf>
    <xf numFmtId="168" fontId="51" fillId="0" borderId="190" xfId="2" applyNumberFormat="1" applyFont="1" applyBorder="1" applyAlignment="1">
      <alignment vertical="center"/>
    </xf>
    <xf numFmtId="166" fontId="51" fillId="0" borderId="198" xfId="2" applyNumberFormat="1" applyFont="1" applyBorder="1" applyAlignment="1">
      <alignment vertical="center" wrapText="1"/>
    </xf>
    <xf numFmtId="166" fontId="51" fillId="0" borderId="121" xfId="2" applyNumberFormat="1" applyFont="1" applyBorder="1" applyAlignment="1">
      <alignment vertical="center" wrapText="1"/>
    </xf>
    <xf numFmtId="166" fontId="51" fillId="0" borderId="199" xfId="2" applyNumberFormat="1" applyFont="1" applyBorder="1" applyAlignment="1">
      <alignment vertical="center" wrapText="1"/>
    </xf>
    <xf numFmtId="166" fontId="51" fillId="0" borderId="124" xfId="2" applyNumberFormat="1" applyFont="1" applyBorder="1" applyAlignment="1">
      <alignment vertical="center" wrapText="1"/>
    </xf>
    <xf numFmtId="0" fontId="8" fillId="13" borderId="206" xfId="2" applyFont="1" applyFill="1" applyBorder="1" applyAlignment="1">
      <alignment horizontal="center" vertical="center" wrapText="1"/>
    </xf>
    <xf numFmtId="166" fontId="10" fillId="0" borderId="205" xfId="2" applyNumberFormat="1" applyFont="1" applyBorder="1" applyAlignment="1">
      <alignment vertical="center" wrapText="1"/>
    </xf>
    <xf numFmtId="166" fontId="51" fillId="0" borderId="222" xfId="2" applyNumberFormat="1" applyFont="1" applyBorder="1" applyAlignment="1">
      <alignment vertical="center" wrapText="1"/>
    </xf>
    <xf numFmtId="168" fontId="10" fillId="9" borderId="2" xfId="2" applyNumberFormat="1" applyFont="1" applyFill="1" applyBorder="1" applyAlignment="1">
      <alignment vertical="center" wrapText="1"/>
    </xf>
    <xf numFmtId="168" fontId="10" fillId="9" borderId="246" xfId="2" applyNumberFormat="1" applyFont="1" applyFill="1" applyBorder="1" applyAlignment="1">
      <alignment vertical="center" wrapText="1"/>
    </xf>
    <xf numFmtId="168" fontId="51" fillId="2" borderId="183" xfId="2" applyNumberFormat="1" applyFont="1" applyFill="1" applyBorder="1" applyAlignment="1">
      <alignment vertical="center"/>
    </xf>
    <xf numFmtId="168" fontId="51" fillId="16" borderId="186" xfId="2" applyNumberFormat="1" applyFont="1" applyFill="1" applyBorder="1" applyAlignment="1">
      <alignment vertical="center" wrapText="1"/>
    </xf>
    <xf numFmtId="168" fontId="51" fillId="0" borderId="233" xfId="2" applyNumberFormat="1" applyFont="1" applyBorder="1" applyAlignment="1">
      <alignment vertical="center"/>
    </xf>
    <xf numFmtId="168" fontId="51" fillId="2" borderId="233" xfId="2" applyNumberFormat="1" applyFont="1" applyFill="1" applyBorder="1" applyAlignment="1">
      <alignment vertical="center"/>
    </xf>
    <xf numFmtId="168" fontId="51" fillId="2" borderId="133" xfId="2" applyNumberFormat="1" applyFont="1" applyFill="1" applyBorder="1" applyAlignment="1">
      <alignment vertical="center"/>
    </xf>
    <xf numFmtId="168" fontId="51" fillId="2" borderId="231" xfId="2" applyNumberFormat="1" applyFont="1" applyFill="1" applyBorder="1" applyAlignment="1">
      <alignment vertical="center"/>
    </xf>
    <xf numFmtId="168" fontId="51" fillId="2" borderId="232" xfId="2" applyNumberFormat="1" applyFont="1" applyFill="1" applyBorder="1" applyAlignment="1">
      <alignment vertical="center"/>
    </xf>
    <xf numFmtId="171" fontId="51" fillId="0" borderId="128" xfId="5" applyNumberFormat="1" applyFont="1" applyBorder="1" applyAlignment="1">
      <alignment horizontal="right" vertical="center"/>
    </xf>
    <xf numFmtId="171" fontId="51" fillId="0" borderId="255" xfId="5" applyNumberFormat="1" applyFont="1" applyBorder="1" applyAlignment="1">
      <alignment horizontal="right" vertical="center"/>
    </xf>
    <xf numFmtId="171" fontId="68" fillId="14" borderId="220" xfId="5" applyNumberFormat="1" applyFont="1" applyFill="1" applyBorder="1" applyAlignment="1">
      <alignment horizontal="right" vertical="center" wrapText="1"/>
    </xf>
    <xf numFmtId="171" fontId="68" fillId="14" borderId="134" xfId="5" applyNumberFormat="1" applyFont="1" applyFill="1" applyBorder="1" applyAlignment="1">
      <alignment horizontal="right" vertical="center" wrapText="1"/>
    </xf>
    <xf numFmtId="171" fontId="69" fillId="9" borderId="144" xfId="5" applyNumberFormat="1" applyFont="1" applyFill="1" applyBorder="1" applyAlignment="1">
      <alignment horizontal="right" vertical="center"/>
    </xf>
    <xf numFmtId="171" fontId="69" fillId="9" borderId="145" xfId="5" applyNumberFormat="1" applyFont="1" applyFill="1" applyBorder="1" applyAlignment="1">
      <alignment horizontal="right" vertical="center"/>
    </xf>
    <xf numFmtId="168" fontId="69" fillId="9" borderId="144" xfId="5" applyNumberFormat="1" applyFont="1" applyFill="1" applyBorder="1" applyAlignment="1">
      <alignment horizontal="right" vertical="center"/>
    </xf>
    <xf numFmtId="168" fontId="69" fillId="9" borderId="147" xfId="5" applyNumberFormat="1" applyFont="1" applyFill="1" applyBorder="1" applyAlignment="1">
      <alignment horizontal="right" vertical="center"/>
    </xf>
    <xf numFmtId="166" fontId="51" fillId="0" borderId="111" xfId="2" applyNumberFormat="1" applyFont="1" applyBorder="1" applyAlignment="1">
      <alignment horizontal="right" vertical="center"/>
    </xf>
    <xf numFmtId="166" fontId="51" fillId="14" borderId="109" xfId="2" applyNumberFormat="1" applyFont="1" applyFill="1" applyBorder="1" applyAlignment="1">
      <alignment horizontal="right" vertical="center" wrapText="1"/>
    </xf>
    <xf numFmtId="166" fontId="51" fillId="14" borderId="107" xfId="2" applyNumberFormat="1" applyFont="1" applyFill="1" applyBorder="1" applyAlignment="1">
      <alignment horizontal="right" vertical="center" wrapText="1"/>
    </xf>
    <xf numFmtId="166" fontId="51" fillId="14" borderId="119" xfId="2" applyNumberFormat="1" applyFont="1" applyFill="1" applyBorder="1" applyAlignment="1">
      <alignment horizontal="right" vertical="center" wrapText="1"/>
    </xf>
    <xf numFmtId="168" fontId="10" fillId="0" borderId="111" xfId="2" applyNumberFormat="1" applyFont="1" applyBorder="1" applyAlignment="1">
      <alignment horizontal="right" vertical="center"/>
    </xf>
    <xf numFmtId="166" fontId="8" fillId="14" borderId="109" xfId="2" applyNumberFormat="1" applyFont="1" applyFill="1" applyBorder="1" applyAlignment="1">
      <alignment horizontal="right" vertical="center" wrapText="1"/>
    </xf>
    <xf numFmtId="166" fontId="8" fillId="14" borderId="107" xfId="2" applyNumberFormat="1" applyFont="1" applyFill="1" applyBorder="1" applyAlignment="1">
      <alignment horizontal="right" vertical="center" wrapText="1"/>
    </xf>
    <xf numFmtId="166" fontId="8" fillId="14" borderId="119" xfId="2" applyNumberFormat="1" applyFont="1" applyFill="1" applyBorder="1" applyAlignment="1">
      <alignment horizontal="right" vertical="center" wrapText="1"/>
    </xf>
    <xf numFmtId="166" fontId="8" fillId="14" borderId="117" xfId="2" applyNumberFormat="1" applyFont="1" applyFill="1" applyBorder="1" applyAlignment="1">
      <alignment horizontal="right" vertical="center" wrapText="1"/>
    </xf>
    <xf numFmtId="168" fontId="10" fillId="9" borderId="142" xfId="5" applyNumberFormat="1" applyFont="1" applyFill="1" applyBorder="1" applyAlignment="1">
      <alignment horizontal="right" vertical="center"/>
    </xf>
    <xf numFmtId="171" fontId="10" fillId="9" borderId="242" xfId="5" applyNumberFormat="1" applyFont="1" applyFill="1" applyBorder="1" applyAlignment="1">
      <alignment horizontal="right" vertical="center"/>
    </xf>
    <xf numFmtId="171" fontId="10" fillId="9" borderId="243" xfId="5" applyNumberFormat="1" applyFont="1" applyFill="1" applyBorder="1" applyAlignment="1">
      <alignment vertical="center"/>
    </xf>
    <xf numFmtId="171" fontId="10" fillId="0" borderId="108" xfId="5" applyNumberFormat="1" applyFont="1" applyBorder="1" applyAlignment="1">
      <alignment vertical="center"/>
    </xf>
    <xf numFmtId="170" fontId="8" fillId="14" borderId="109" xfId="5" applyNumberFormat="1" applyFont="1" applyFill="1" applyBorder="1" applyAlignment="1">
      <alignment horizontal="right" vertical="center" wrapText="1"/>
    </xf>
    <xf numFmtId="170" fontId="8" fillId="14" borderId="150" xfId="5" applyNumberFormat="1" applyFont="1" applyFill="1" applyBorder="1" applyAlignment="1">
      <alignment horizontal="right" vertical="center" wrapText="1"/>
    </xf>
    <xf numFmtId="170" fontId="8" fillId="14" borderId="119" xfId="5" applyNumberFormat="1" applyFont="1" applyFill="1" applyBorder="1" applyAlignment="1">
      <alignment horizontal="right" vertical="center" wrapText="1"/>
    </xf>
    <xf numFmtId="170" fontId="8" fillId="14" borderId="152" xfId="5" applyNumberFormat="1" applyFont="1" applyFill="1" applyBorder="1" applyAlignment="1">
      <alignment horizontal="right" vertical="center" wrapText="1"/>
    </xf>
    <xf numFmtId="171" fontId="10" fillId="9" borderId="140" xfId="5" applyNumberFormat="1" applyFont="1" applyFill="1" applyBorder="1" applyAlignment="1">
      <alignment horizontal="right" vertical="center" wrapText="1"/>
    </xf>
    <xf numFmtId="171" fontId="10" fillId="9" borderId="156" xfId="5" applyNumberFormat="1" applyFont="1" applyFill="1" applyBorder="1" applyAlignment="1">
      <alignment horizontal="right" vertical="center"/>
    </xf>
    <xf numFmtId="171" fontId="10" fillId="2" borderId="257" xfId="5" applyNumberFormat="1" applyFont="1" applyFill="1" applyBorder="1" applyAlignment="1">
      <alignment horizontal="right" vertical="center"/>
    </xf>
    <xf numFmtId="168" fontId="10" fillId="0" borderId="164" xfId="2" applyNumberFormat="1" applyFont="1" applyBorder="1" applyAlignment="1">
      <alignment vertical="center"/>
    </xf>
    <xf numFmtId="168" fontId="10" fillId="0" borderId="185" xfId="2" applyNumberFormat="1" applyFont="1" applyBorder="1" applyAlignment="1">
      <alignment vertical="center"/>
    </xf>
    <xf numFmtId="168" fontId="10" fillId="0" borderId="186" xfId="2" applyNumberFormat="1" applyFont="1" applyBorder="1" applyAlignment="1">
      <alignment vertical="center"/>
    </xf>
    <xf numFmtId="166" fontId="10" fillId="0" borderId="198" xfId="2" applyNumberFormat="1" applyFont="1" applyBorder="1" applyAlignment="1">
      <alignment vertical="center" wrapText="1"/>
    </xf>
    <xf numFmtId="166" fontId="10" fillId="0" borderId="121" xfId="2" applyNumberFormat="1" applyFont="1" applyBorder="1" applyAlignment="1">
      <alignment vertical="center" wrapText="1"/>
    </xf>
    <xf numFmtId="166" fontId="10" fillId="0" borderId="199" xfId="2" applyNumberFormat="1" applyFont="1" applyBorder="1" applyAlignment="1">
      <alignment vertical="center" wrapText="1"/>
    </xf>
    <xf numFmtId="166" fontId="10" fillId="0" borderId="124" xfId="2" applyNumberFormat="1" applyFont="1" applyBorder="1" applyAlignment="1">
      <alignment vertical="center" wrapText="1"/>
    </xf>
    <xf numFmtId="166" fontId="10" fillId="0" borderId="222" xfId="2" applyNumberFormat="1" applyFont="1" applyBorder="1" applyAlignment="1">
      <alignment vertical="center" wrapText="1"/>
    </xf>
    <xf numFmtId="168" fontId="10" fillId="16" borderId="186" xfId="2" applyNumberFormat="1" applyFont="1" applyFill="1" applyBorder="1" applyAlignment="1">
      <alignment vertical="center" wrapText="1"/>
    </xf>
    <xf numFmtId="166" fontId="51" fillId="0" borderId="133" xfId="2" applyNumberFormat="1" applyFont="1" applyBorder="1" applyAlignment="1">
      <alignment vertical="center" wrapText="1"/>
    </xf>
    <xf numFmtId="166" fontId="51" fillId="0" borderId="137" xfId="2" applyNumberFormat="1" applyFont="1" applyBorder="1" applyAlignment="1">
      <alignment vertical="center" wrapText="1"/>
    </xf>
    <xf numFmtId="166" fontId="51" fillId="0" borderId="276" xfId="2" applyNumberFormat="1" applyFont="1" applyBorder="1" applyAlignment="1">
      <alignment vertical="center" wrapText="1"/>
    </xf>
    <xf numFmtId="166" fontId="10" fillId="0" borderId="119" xfId="2" applyNumberFormat="1" applyFont="1" applyBorder="1" applyAlignment="1">
      <alignment vertical="center" wrapText="1"/>
    </xf>
    <xf numFmtId="166" fontId="10" fillId="0" borderId="120" xfId="2" applyNumberFormat="1" applyFont="1" applyBorder="1" applyAlignment="1">
      <alignment vertical="center" wrapText="1"/>
    </xf>
    <xf numFmtId="166" fontId="10" fillId="0" borderId="277" xfId="2" applyNumberFormat="1" applyFont="1" applyBorder="1" applyAlignment="1">
      <alignment vertical="center" wrapText="1"/>
    </xf>
    <xf numFmtId="171" fontId="10" fillId="0" borderId="118" xfId="5" applyNumberFormat="1" applyFont="1" applyBorder="1" applyAlignment="1">
      <alignment vertical="center"/>
    </xf>
    <xf numFmtId="166" fontId="10" fillId="0" borderId="132" xfId="2" applyNumberFormat="1" applyFont="1" applyBorder="1" applyAlignment="1">
      <alignment horizontal="right" vertical="center"/>
    </xf>
    <xf numFmtId="168" fontId="10" fillId="0" borderId="108" xfId="2" applyNumberFormat="1" applyFont="1" applyBorder="1" applyAlignment="1">
      <alignment horizontal="right" vertical="center"/>
    </xf>
    <xf numFmtId="166" fontId="8" fillId="14" borderId="110" xfId="2" applyNumberFormat="1" applyFont="1" applyFill="1" applyBorder="1" applyAlignment="1">
      <alignment horizontal="right" vertical="center" wrapText="1"/>
    </xf>
    <xf numFmtId="166" fontId="8" fillId="14" borderId="120" xfId="2" applyNumberFormat="1" applyFont="1" applyFill="1" applyBorder="1" applyAlignment="1">
      <alignment horizontal="right" vertical="center" wrapText="1"/>
    </xf>
    <xf numFmtId="166" fontId="10" fillId="0" borderId="120" xfId="2" applyNumberFormat="1" applyFont="1" applyBorder="1" applyAlignment="1">
      <alignment horizontal="right" vertical="center"/>
    </xf>
    <xf numFmtId="166" fontId="10" fillId="14" borderId="120" xfId="2" applyNumberFormat="1" applyFont="1" applyFill="1" applyBorder="1" applyAlignment="1">
      <alignment horizontal="right" vertical="center" wrapText="1"/>
    </xf>
    <xf numFmtId="166" fontId="10" fillId="14" borderId="134" xfId="2" applyNumberFormat="1" applyFont="1" applyFill="1" applyBorder="1" applyAlignment="1">
      <alignment horizontal="right" vertical="center" wrapText="1"/>
    </xf>
    <xf numFmtId="0" fontId="10" fillId="13" borderId="203" xfId="2" applyFont="1" applyFill="1" applyBorder="1" applyAlignment="1">
      <alignment horizontal="center" vertical="center" wrapText="1"/>
    </xf>
    <xf numFmtId="0" fontId="10" fillId="13" borderId="204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vertical="center"/>
    </xf>
    <xf numFmtId="0" fontId="57" fillId="0" borderId="0" xfId="2" applyFont="1" applyBorder="1" applyAlignment="1">
      <alignment vertical="top"/>
    </xf>
    <xf numFmtId="0" fontId="17" fillId="0" borderId="0" xfId="2" applyFont="1" applyBorder="1" applyAlignment="1">
      <alignment vertical="top"/>
    </xf>
    <xf numFmtId="0" fontId="55" fillId="0" borderId="0" xfId="2" applyFont="1" applyFill="1" applyBorder="1" applyAlignment="1"/>
    <xf numFmtId="0" fontId="55" fillId="0" borderId="0" xfId="2" applyFont="1" applyFill="1" applyBorder="1" applyAlignment="1">
      <alignment vertical="center"/>
    </xf>
    <xf numFmtId="0" fontId="70" fillId="0" borderId="0" xfId="2" applyFont="1" applyFill="1" applyBorder="1" applyAlignment="1">
      <alignment vertical="center"/>
    </xf>
    <xf numFmtId="168" fontId="14" fillId="0" borderId="0" xfId="2" applyNumberFormat="1" applyFont="1" applyBorder="1" applyAlignment="1">
      <alignment horizontal="right" vertical="center" wrapText="1"/>
    </xf>
    <xf numFmtId="0" fontId="70" fillId="0" borderId="0" xfId="2" applyFont="1" applyFill="1" applyBorder="1" applyAlignment="1"/>
    <xf numFmtId="0" fontId="56" fillId="0" borderId="0" xfId="2" applyFont="1" applyBorder="1" applyAlignment="1"/>
    <xf numFmtId="0" fontId="5" fillId="9" borderId="295" xfId="2" applyFont="1" applyFill="1" applyBorder="1" applyAlignment="1">
      <alignment vertical="center"/>
    </xf>
    <xf numFmtId="0" fontId="5" fillId="9" borderId="185" xfId="2" applyFont="1" applyFill="1" applyBorder="1" applyAlignment="1">
      <alignment vertical="center"/>
    </xf>
    <xf numFmtId="0" fontId="5" fillId="9" borderId="236" xfId="2" applyFont="1" applyFill="1" applyBorder="1" applyAlignment="1">
      <alignment vertical="center"/>
    </xf>
    <xf numFmtId="0" fontId="5" fillId="9" borderId="10" xfId="2" applyFont="1" applyFill="1" applyBorder="1" applyAlignment="1">
      <alignment vertical="center"/>
    </xf>
    <xf numFmtId="168" fontId="10" fillId="16" borderId="260" xfId="2" applyNumberFormat="1" applyFont="1" applyFill="1" applyBorder="1" applyAlignment="1">
      <alignment vertical="center" wrapText="1"/>
    </xf>
    <xf numFmtId="168" fontId="10" fillId="16" borderId="277" xfId="2" applyNumberFormat="1" applyFont="1" applyFill="1" applyBorder="1" applyAlignment="1">
      <alignment vertical="center" wrapText="1"/>
    </xf>
    <xf numFmtId="168" fontId="10" fillId="9" borderId="87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vertical="center" wrapText="1"/>
    </xf>
    <xf numFmtId="0" fontId="16" fillId="13" borderId="1" xfId="2" applyFont="1" applyFill="1" applyBorder="1" applyAlignment="1">
      <alignment vertical="center" wrapText="1"/>
    </xf>
    <xf numFmtId="0" fontId="5" fillId="9" borderId="297" xfId="2" applyFont="1" applyFill="1" applyBorder="1" applyAlignment="1">
      <alignment vertical="center"/>
    </xf>
    <xf numFmtId="0" fontId="5" fillId="9" borderId="210" xfId="2" applyFont="1" applyFill="1" applyBorder="1" applyAlignment="1">
      <alignment vertical="center"/>
    </xf>
    <xf numFmtId="0" fontId="5" fillId="9" borderId="298" xfId="2" applyFont="1" applyFill="1" applyBorder="1" applyAlignment="1">
      <alignment vertical="center"/>
    </xf>
    <xf numFmtId="0" fontId="8" fillId="13" borderId="88" xfId="2" applyFont="1" applyFill="1" applyBorder="1" applyAlignment="1">
      <alignment horizontal="center" vertical="center" wrapText="1"/>
    </xf>
    <xf numFmtId="171" fontId="10" fillId="9" borderId="139" xfId="5" applyNumberFormat="1" applyFont="1" applyFill="1" applyBorder="1" applyAlignment="1">
      <alignment horizontal="right" vertical="center"/>
    </xf>
    <xf numFmtId="171" fontId="10" fillId="9" borderId="141" xfId="5" applyNumberFormat="1" applyFont="1" applyFill="1" applyBorder="1" applyAlignment="1">
      <alignment horizontal="right" vertical="center"/>
    </xf>
    <xf numFmtId="168" fontId="10" fillId="2" borderId="197" xfId="2" applyNumberFormat="1" applyFont="1" applyFill="1" applyBorder="1" applyAlignment="1">
      <alignment vertical="center"/>
    </xf>
    <xf numFmtId="168" fontId="5" fillId="9" borderId="185" xfId="2" applyNumberFormat="1" applyFont="1" applyFill="1" applyBorder="1" applyAlignment="1">
      <alignment vertical="center"/>
    </xf>
    <xf numFmtId="166" fontId="5" fillId="9" borderId="185" xfId="2" applyNumberFormat="1" applyFont="1" applyFill="1" applyBorder="1" applyAlignment="1">
      <alignment vertical="center"/>
    </xf>
    <xf numFmtId="0" fontId="56" fillId="0" borderId="0" xfId="2" applyFont="1" applyBorder="1" applyAlignment="1">
      <alignment horizontal="center" vertical="center"/>
    </xf>
    <xf numFmtId="0" fontId="10" fillId="13" borderId="157" xfId="2" applyFont="1" applyFill="1" applyBorder="1" applyAlignment="1">
      <alignment horizontal="center" vertical="center" wrapText="1"/>
    </xf>
    <xf numFmtId="168" fontId="10" fillId="2" borderId="229" xfId="2" applyNumberFormat="1" applyFont="1" applyFill="1" applyBorder="1" applyAlignment="1">
      <alignment vertical="center"/>
    </xf>
    <xf numFmtId="168" fontId="10" fillId="2" borderId="230" xfId="2" applyNumberFormat="1" applyFont="1" applyFill="1" applyBorder="1" applyAlignment="1">
      <alignment vertical="center"/>
    </xf>
    <xf numFmtId="0" fontId="5" fillId="9" borderId="294" xfId="2" applyFont="1" applyFill="1" applyBorder="1" applyAlignment="1">
      <alignment vertical="center"/>
    </xf>
    <xf numFmtId="166" fontId="5" fillId="9" borderId="294" xfId="2" applyNumberFormat="1" applyFont="1" applyFill="1" applyBorder="1" applyAlignment="1">
      <alignment vertical="center"/>
    </xf>
    <xf numFmtId="0" fontId="7" fillId="24" borderId="14" xfId="2" applyFont="1" applyFill="1" applyBorder="1" applyAlignment="1">
      <alignment vertical="center"/>
    </xf>
    <xf numFmtId="0" fontId="10" fillId="13" borderId="209" xfId="2" applyFont="1" applyFill="1" applyBorder="1" applyAlignment="1">
      <alignment horizontal="center" vertical="center" wrapText="1"/>
    </xf>
    <xf numFmtId="0" fontId="5" fillId="9" borderId="11" xfId="2" applyFont="1" applyFill="1" applyBorder="1" applyAlignment="1">
      <alignment vertical="center"/>
    </xf>
    <xf numFmtId="0" fontId="5" fillId="24" borderId="14" xfId="2" applyFont="1" applyFill="1" applyBorder="1" applyAlignment="1">
      <alignment vertical="center"/>
    </xf>
    <xf numFmtId="168" fontId="10" fillId="23" borderId="3" xfId="2" applyNumberFormat="1" applyFont="1" applyFill="1" applyBorder="1" applyAlignment="1">
      <alignment vertical="center" wrapText="1"/>
    </xf>
    <xf numFmtId="0" fontId="7" fillId="0" borderId="185" xfId="2" applyFont="1" applyBorder="1" applyAlignment="1">
      <alignment vertical="center"/>
    </xf>
    <xf numFmtId="0" fontId="7" fillId="0" borderId="295" xfId="2" applyFont="1" applyBorder="1" applyAlignment="1">
      <alignment vertical="center"/>
    </xf>
    <xf numFmtId="168" fontId="10" fillId="16" borderId="296" xfId="2" applyNumberFormat="1" applyFont="1" applyFill="1" applyBorder="1" applyAlignment="1">
      <alignment vertical="center" wrapText="1"/>
    </xf>
    <xf numFmtId="166" fontId="5" fillId="9" borderId="184" xfId="2" applyNumberFormat="1" applyFont="1" applyFill="1" applyBorder="1" applyAlignment="1">
      <alignment vertical="center"/>
    </xf>
    <xf numFmtId="0" fontId="5" fillId="9" borderId="188" xfId="2" applyFont="1" applyFill="1" applyBorder="1" applyAlignment="1">
      <alignment vertical="center"/>
    </xf>
    <xf numFmtId="0" fontId="5" fillId="9" borderId="189" xfId="2" applyFont="1" applyFill="1" applyBorder="1" applyAlignment="1">
      <alignment vertical="center"/>
    </xf>
    <xf numFmtId="0" fontId="7" fillId="0" borderId="189" xfId="2" applyFont="1" applyBorder="1" applyAlignment="1">
      <alignment vertical="center"/>
    </xf>
    <xf numFmtId="168" fontId="10" fillId="16" borderId="190" xfId="2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8" fillId="0" borderId="61" xfId="3" applyFont="1" applyBorder="1" applyAlignment="1">
      <alignment horizontal="center" vertical="center" wrapText="1"/>
    </xf>
    <xf numFmtId="0" fontId="28" fillId="0" borderId="71" xfId="3" applyFont="1" applyBorder="1" applyAlignment="1">
      <alignment horizontal="center" vertical="center" wrapText="1"/>
    </xf>
    <xf numFmtId="0" fontId="28" fillId="0" borderId="52" xfId="3" applyFont="1" applyBorder="1" applyAlignment="1">
      <alignment horizontal="left" vertical="center"/>
    </xf>
    <xf numFmtId="0" fontId="28" fillId="0" borderId="55" xfId="3" applyFont="1" applyBorder="1" applyAlignment="1">
      <alignment horizontal="left" vertical="center"/>
    </xf>
    <xf numFmtId="0" fontId="28" fillId="0" borderId="49" xfId="3" applyFont="1" applyBorder="1" applyAlignment="1">
      <alignment horizontal="left" vertical="center"/>
    </xf>
    <xf numFmtId="0" fontId="28" fillId="0" borderId="76" xfId="3" applyFont="1" applyBorder="1" applyAlignment="1">
      <alignment horizontal="left" vertical="center"/>
    </xf>
    <xf numFmtId="0" fontId="28" fillId="0" borderId="65" xfId="3" applyFont="1" applyBorder="1" applyAlignment="1">
      <alignment horizontal="left" vertical="center"/>
    </xf>
    <xf numFmtId="0" fontId="28" fillId="0" borderId="67" xfId="3" applyFont="1" applyBorder="1" applyAlignment="1">
      <alignment horizontal="left" vertical="center"/>
    </xf>
    <xf numFmtId="0" fontId="23" fillId="10" borderId="71" xfId="3" applyFont="1" applyFill="1" applyBorder="1" applyAlignment="1">
      <alignment horizontal="center"/>
    </xf>
    <xf numFmtId="0" fontId="23" fillId="10" borderId="72" xfId="3" applyFont="1" applyFill="1" applyBorder="1" applyAlignment="1">
      <alignment horizontal="center"/>
    </xf>
    <xf numFmtId="0" fontId="23" fillId="0" borderId="14" xfId="3" applyFont="1" applyBorder="1" applyAlignment="1">
      <alignment horizontal="left"/>
    </xf>
    <xf numFmtId="0" fontId="28" fillId="0" borderId="52" xfId="3" applyFont="1" applyBorder="1" applyAlignment="1">
      <alignment horizontal="center" vertical="center"/>
    </xf>
    <xf numFmtId="0" fontId="28" fillId="0" borderId="55" xfId="3" applyFont="1" applyBorder="1" applyAlignment="1">
      <alignment horizontal="center" vertical="center"/>
    </xf>
    <xf numFmtId="0" fontId="28" fillId="0" borderId="49" xfId="3" applyFont="1" applyBorder="1" applyAlignment="1">
      <alignment horizontal="center" vertical="center"/>
    </xf>
    <xf numFmtId="0" fontId="28" fillId="0" borderId="64" xfId="3" applyFont="1" applyBorder="1" applyAlignment="1">
      <alignment horizontal="left" vertical="center"/>
    </xf>
    <xf numFmtId="0" fontId="28" fillId="0" borderId="68" xfId="3" applyFont="1" applyBorder="1" applyAlignment="1">
      <alignment horizontal="left" vertical="center"/>
    </xf>
    <xf numFmtId="0" fontId="23" fillId="8" borderId="71" xfId="3" applyFont="1" applyFill="1" applyBorder="1" applyAlignment="1">
      <alignment horizontal="center"/>
    </xf>
    <xf numFmtId="0" fontId="23" fillId="8" borderId="72" xfId="3" applyFont="1" applyFill="1" applyBorder="1" applyAlignment="1">
      <alignment horizontal="center"/>
    </xf>
    <xf numFmtId="0" fontId="31" fillId="0" borderId="14" xfId="3" applyFont="1" applyBorder="1" applyAlignment="1">
      <alignment horizontal="left"/>
    </xf>
    <xf numFmtId="0" fontId="28" fillId="10" borderId="46" xfId="3" applyFont="1" applyFill="1" applyBorder="1" applyAlignment="1">
      <alignment horizontal="center" vertical="center" wrapText="1"/>
    </xf>
    <xf numFmtId="0" fontId="28" fillId="10" borderId="49" xfId="3" applyFont="1" applyFill="1" applyBorder="1" applyAlignment="1">
      <alignment horizontal="center" vertical="center" wrapText="1"/>
    </xf>
    <xf numFmtId="0" fontId="28" fillId="10" borderId="47" xfId="3" applyFont="1" applyFill="1" applyBorder="1" applyAlignment="1">
      <alignment horizontal="center" vertical="center" wrapText="1"/>
    </xf>
    <xf numFmtId="0" fontId="28" fillId="10" borderId="50" xfId="3" applyFont="1" applyFill="1" applyBorder="1" applyAlignment="1">
      <alignment horizontal="center" vertical="center" wrapText="1"/>
    </xf>
    <xf numFmtId="0" fontId="28" fillId="10" borderId="48" xfId="3" applyFont="1" applyFill="1" applyBorder="1" applyAlignment="1">
      <alignment horizontal="center"/>
    </xf>
    <xf numFmtId="0" fontId="28" fillId="10" borderId="10" xfId="3" applyFont="1" applyFill="1" applyBorder="1" applyAlignment="1">
      <alignment horizontal="center"/>
    </xf>
    <xf numFmtId="0" fontId="28" fillId="10" borderId="2" xfId="3" applyFont="1" applyFill="1" applyBorder="1" applyAlignment="1">
      <alignment horizontal="center"/>
    </xf>
    <xf numFmtId="0" fontId="20" fillId="0" borderId="0" xfId="3" applyFont="1" applyAlignment="1">
      <alignment horizontal="center" vertical="center"/>
    </xf>
    <xf numFmtId="0" fontId="24" fillId="0" borderId="14" xfId="3" applyFont="1" applyBorder="1" applyAlignment="1">
      <alignment horizontal="left"/>
    </xf>
    <xf numFmtId="0" fontId="28" fillId="8" borderId="46" xfId="3" applyFont="1" applyFill="1" applyBorder="1" applyAlignment="1">
      <alignment horizontal="center" vertical="center" wrapText="1"/>
    </xf>
    <xf numFmtId="0" fontId="28" fillId="8" borderId="49" xfId="3" applyFont="1" applyFill="1" applyBorder="1" applyAlignment="1">
      <alignment horizontal="center" vertical="center" wrapText="1"/>
    </xf>
    <xf numFmtId="0" fontId="28" fillId="8" borderId="47" xfId="3" applyFont="1" applyFill="1" applyBorder="1" applyAlignment="1">
      <alignment horizontal="center" vertical="center" wrapText="1"/>
    </xf>
    <xf numFmtId="0" fontId="28" fillId="8" borderId="50" xfId="3" applyFont="1" applyFill="1" applyBorder="1" applyAlignment="1">
      <alignment horizontal="center" vertical="center" wrapText="1"/>
    </xf>
    <xf numFmtId="0" fontId="28" fillId="8" borderId="48" xfId="3" applyFont="1" applyFill="1" applyBorder="1" applyAlignment="1">
      <alignment horizontal="center"/>
    </xf>
    <xf numFmtId="0" fontId="28" fillId="8" borderId="10" xfId="3" applyFont="1" applyFill="1" applyBorder="1" applyAlignment="1">
      <alignment horizontal="center"/>
    </xf>
    <xf numFmtId="0" fontId="28" fillId="8" borderId="2" xfId="3" applyFont="1" applyFill="1" applyBorder="1" applyAlignment="1">
      <alignment horizontal="center"/>
    </xf>
    <xf numFmtId="0" fontId="12" fillId="13" borderId="106" xfId="2" applyFont="1" applyFill="1" applyBorder="1" applyAlignment="1">
      <alignment horizontal="left" vertical="center" wrapText="1"/>
    </xf>
    <xf numFmtId="0" fontId="12" fillId="13" borderId="125" xfId="2" applyFont="1" applyFill="1" applyBorder="1" applyAlignment="1">
      <alignment horizontal="left" vertical="center" wrapText="1"/>
    </xf>
    <xf numFmtId="0" fontId="12" fillId="13" borderId="126" xfId="2" applyFont="1" applyFill="1" applyBorder="1" applyAlignment="1">
      <alignment horizontal="left" vertical="center" wrapText="1"/>
    </xf>
    <xf numFmtId="0" fontId="12" fillId="13" borderId="127" xfId="2" applyFont="1" applyFill="1" applyBorder="1" applyAlignment="1">
      <alignment horizontal="left" vertical="center" wrapText="1"/>
    </xf>
    <xf numFmtId="0" fontId="12" fillId="13" borderId="129" xfId="2" applyFont="1" applyFill="1" applyBorder="1" applyAlignment="1">
      <alignment horizontal="left" vertical="center" wrapText="1"/>
    </xf>
    <xf numFmtId="0" fontId="12" fillId="13" borderId="130" xfId="2" applyFont="1" applyFill="1" applyBorder="1" applyAlignment="1">
      <alignment horizontal="left" vertical="center" wrapText="1"/>
    </xf>
    <xf numFmtId="0" fontId="10" fillId="13" borderId="239" xfId="2" applyFont="1" applyFill="1" applyBorder="1" applyAlignment="1">
      <alignment horizontal="left" vertical="center" wrapText="1"/>
    </xf>
    <xf numFmtId="0" fontId="10" fillId="13" borderId="240" xfId="2" applyFont="1" applyFill="1" applyBorder="1" applyAlignment="1">
      <alignment horizontal="left" vertical="center" wrapText="1"/>
    </xf>
    <xf numFmtId="0" fontId="55" fillId="10" borderId="0" xfId="2" applyFont="1" applyFill="1" applyBorder="1" applyAlignment="1">
      <alignment horizontal="center"/>
    </xf>
    <xf numFmtId="0" fontId="8" fillId="13" borderId="88" xfId="2" applyFont="1" applyFill="1" applyBorder="1" applyAlignment="1">
      <alignment horizontal="center" vertical="center" wrapText="1"/>
    </xf>
    <xf numFmtId="0" fontId="8" fillId="13" borderId="97" xfId="2" applyFont="1" applyFill="1" applyBorder="1" applyAlignment="1">
      <alignment horizontal="center" vertical="center" wrapText="1"/>
    </xf>
    <xf numFmtId="0" fontId="8" fillId="13" borderId="89" xfId="2" applyFont="1" applyFill="1" applyBorder="1" applyAlignment="1">
      <alignment horizontal="center" vertical="center" wrapText="1"/>
    </xf>
    <xf numFmtId="0" fontId="8" fillId="13" borderId="98" xfId="2" applyFont="1" applyFill="1" applyBorder="1" applyAlignment="1">
      <alignment horizontal="center" vertical="center" wrapText="1"/>
    </xf>
    <xf numFmtId="0" fontId="52" fillId="18" borderId="0" xfId="2" applyFont="1" applyFill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8" fillId="13" borderId="90" xfId="2" applyFont="1" applyFill="1" applyBorder="1" applyAlignment="1">
      <alignment horizontal="center" vertical="center" wrapText="1"/>
    </xf>
    <xf numFmtId="0" fontId="8" fillId="13" borderId="91" xfId="2" applyFont="1" applyFill="1" applyBorder="1" applyAlignment="1">
      <alignment horizontal="center" vertical="center" wrapText="1"/>
    </xf>
    <xf numFmtId="0" fontId="8" fillId="13" borderId="92" xfId="2" applyFont="1" applyFill="1" applyBorder="1" applyAlignment="1">
      <alignment horizontal="center" vertical="center" wrapText="1"/>
    </xf>
    <xf numFmtId="0" fontId="8" fillId="13" borderId="93" xfId="2" applyFont="1" applyFill="1" applyBorder="1" applyAlignment="1">
      <alignment horizontal="center" vertical="center" wrapText="1"/>
    </xf>
    <xf numFmtId="0" fontId="8" fillId="13" borderId="94" xfId="2" applyFont="1" applyFill="1" applyBorder="1" applyAlignment="1">
      <alignment horizontal="center" vertical="center" wrapText="1"/>
    </xf>
    <xf numFmtId="0" fontId="8" fillId="13" borderId="95" xfId="2" applyFont="1" applyFill="1" applyBorder="1" applyAlignment="1">
      <alignment horizontal="center" vertical="center" wrapText="1"/>
    </xf>
    <xf numFmtId="0" fontId="8" fillId="13" borderId="96" xfId="2" applyFont="1" applyFill="1" applyBorder="1" applyAlignment="1">
      <alignment horizontal="center" vertical="center" wrapText="1"/>
    </xf>
    <xf numFmtId="0" fontId="8" fillId="13" borderId="148" xfId="2" applyFont="1" applyFill="1" applyBorder="1" applyAlignment="1">
      <alignment horizontal="center" vertical="center" wrapText="1"/>
    </xf>
    <xf numFmtId="0" fontId="10" fillId="13" borderId="48" xfId="2" applyFont="1" applyFill="1" applyBorder="1" applyAlignment="1">
      <alignment horizontal="left" vertical="center" wrapText="1"/>
    </xf>
    <xf numFmtId="0" fontId="10" fillId="13" borderId="138" xfId="2" applyFont="1" applyFill="1" applyBorder="1" applyAlignment="1">
      <alignment horizontal="left" vertical="center" wrapText="1"/>
    </xf>
    <xf numFmtId="0" fontId="10" fillId="13" borderId="48" xfId="2" applyFont="1" applyFill="1" applyBorder="1" applyAlignment="1">
      <alignment horizontal="center" vertical="center" wrapText="1"/>
    </xf>
    <xf numFmtId="0" fontId="10" fillId="13" borderId="139" xfId="2" applyFont="1" applyFill="1" applyBorder="1" applyAlignment="1">
      <alignment horizontal="center" vertical="center" wrapText="1"/>
    </xf>
    <xf numFmtId="0" fontId="10" fillId="13" borderId="162" xfId="2" applyFont="1" applyFill="1" applyBorder="1" applyAlignment="1">
      <alignment horizontal="left" vertical="center" wrapText="1"/>
    </xf>
    <xf numFmtId="0" fontId="10" fillId="13" borderId="163" xfId="2" applyFont="1" applyFill="1" applyBorder="1" applyAlignment="1">
      <alignment horizontal="left" vertical="center" wrapText="1"/>
    </xf>
    <xf numFmtId="0" fontId="10" fillId="13" borderId="165" xfId="2" applyFont="1" applyFill="1" applyBorder="1" applyAlignment="1">
      <alignment horizontal="left" vertical="center" wrapText="1"/>
    </xf>
    <xf numFmtId="0" fontId="10" fillId="13" borderId="166" xfId="2" applyFont="1" applyFill="1" applyBorder="1" applyAlignment="1">
      <alignment horizontal="left" vertical="center" wrapText="1"/>
    </xf>
    <xf numFmtId="0" fontId="10" fillId="13" borderId="139" xfId="2" applyFont="1" applyFill="1" applyBorder="1" applyAlignment="1">
      <alignment horizontal="left" vertical="center" wrapText="1"/>
    </xf>
    <xf numFmtId="0" fontId="56" fillId="0" borderId="14" xfId="2" applyFont="1" applyBorder="1" applyAlignment="1">
      <alignment horizontal="center"/>
    </xf>
    <xf numFmtId="0" fontId="52" fillId="18" borderId="0" xfId="2" applyFont="1" applyFill="1" applyBorder="1" applyAlignment="1">
      <alignment horizontal="center" vertical="center"/>
    </xf>
    <xf numFmtId="0" fontId="10" fillId="13" borderId="159" xfId="2" applyFont="1" applyFill="1" applyBorder="1" applyAlignment="1">
      <alignment horizontal="left" vertical="center" wrapText="1"/>
    </xf>
    <xf numFmtId="0" fontId="10" fillId="13" borderId="160" xfId="2" applyFont="1" applyFill="1" applyBorder="1" applyAlignment="1">
      <alignment horizontal="left" vertical="center" wrapText="1"/>
    </xf>
    <xf numFmtId="0" fontId="10" fillId="13" borderId="239" xfId="2" applyFont="1" applyFill="1" applyBorder="1" applyAlignment="1">
      <alignment horizontal="center" vertical="center" wrapText="1"/>
    </xf>
    <xf numFmtId="0" fontId="10" fillId="13" borderId="288" xfId="2" applyFont="1" applyFill="1" applyBorder="1" applyAlignment="1">
      <alignment horizontal="center" vertical="center" wrapText="1"/>
    </xf>
    <xf numFmtId="0" fontId="16" fillId="13" borderId="157" xfId="2" applyFont="1" applyFill="1" applyBorder="1" applyAlignment="1">
      <alignment horizontal="center" vertical="center" wrapText="1"/>
    </xf>
    <xf numFmtId="0" fontId="16" fillId="13" borderId="2" xfId="2" applyFont="1" applyFill="1" applyBorder="1" applyAlignment="1">
      <alignment horizontal="center" vertical="center" wrapText="1"/>
    </xf>
    <xf numFmtId="0" fontId="57" fillId="0" borderId="14" xfId="2" applyFont="1" applyBorder="1" applyAlignment="1">
      <alignment horizontal="center" vertical="top"/>
    </xf>
    <xf numFmtId="0" fontId="10" fillId="13" borderId="11" xfId="2" applyFont="1" applyFill="1" applyBorder="1" applyAlignment="1">
      <alignment horizontal="left" vertical="center" wrapText="1"/>
    </xf>
    <xf numFmtId="0" fontId="10" fillId="13" borderId="99" xfId="2" applyFont="1" applyFill="1" applyBorder="1" applyAlignment="1">
      <alignment horizontal="left" vertical="center" wrapText="1"/>
    </xf>
    <xf numFmtId="0" fontId="10" fillId="13" borderId="294" xfId="2" applyFont="1" applyFill="1" applyBorder="1" applyAlignment="1">
      <alignment horizontal="left" vertical="center" wrapText="1"/>
    </xf>
    <xf numFmtId="0" fontId="10" fillId="13" borderId="295" xfId="2" applyFont="1" applyFill="1" applyBorder="1" applyAlignment="1">
      <alignment horizontal="left" vertical="center" wrapText="1"/>
    </xf>
    <xf numFmtId="0" fontId="10" fillId="13" borderId="184" xfId="2" applyFont="1" applyFill="1" applyBorder="1" applyAlignment="1">
      <alignment horizontal="left" vertical="center" wrapText="1"/>
    </xf>
    <xf numFmtId="0" fontId="10" fillId="13" borderId="185" xfId="2" applyFont="1" applyFill="1" applyBorder="1" applyAlignment="1">
      <alignment horizontal="left" vertical="center" wrapText="1"/>
    </xf>
    <xf numFmtId="0" fontId="55" fillId="10" borderId="0" xfId="2" applyFont="1" applyFill="1" applyBorder="1" applyAlignment="1">
      <alignment horizontal="center" vertical="center"/>
    </xf>
    <xf numFmtId="168" fontId="10" fillId="16" borderId="295" xfId="2" applyNumberFormat="1" applyFont="1" applyFill="1" applyBorder="1" applyAlignment="1">
      <alignment horizontal="right" vertical="center" wrapText="1"/>
    </xf>
    <xf numFmtId="168" fontId="10" fillId="16" borderId="296" xfId="2" applyNumberFormat="1" applyFont="1" applyFill="1" applyBorder="1" applyAlignment="1">
      <alignment horizontal="right" vertical="center" wrapText="1"/>
    </xf>
    <xf numFmtId="168" fontId="10" fillId="0" borderId="185" xfId="2" applyNumberFormat="1" applyFont="1" applyBorder="1" applyAlignment="1">
      <alignment horizontal="right" vertical="center"/>
    </xf>
    <xf numFmtId="168" fontId="10" fillId="0" borderId="186" xfId="2" applyNumberFormat="1" applyFont="1" applyBorder="1" applyAlignment="1">
      <alignment horizontal="right" vertical="center"/>
    </xf>
    <xf numFmtId="0" fontId="10" fillId="13" borderId="127" xfId="2" applyFont="1" applyFill="1" applyBorder="1" applyAlignment="1">
      <alignment horizontal="left" vertical="center" wrapText="1"/>
    </xf>
    <xf numFmtId="0" fontId="10" fillId="13" borderId="236" xfId="2" applyFont="1" applyFill="1" applyBorder="1" applyAlignment="1">
      <alignment horizontal="left" vertical="center" wrapText="1"/>
    </xf>
    <xf numFmtId="168" fontId="51" fillId="0" borderId="236" xfId="2" applyNumberFormat="1" applyFont="1" applyBorder="1" applyAlignment="1">
      <alignment horizontal="right" vertical="center"/>
    </xf>
    <xf numFmtId="168" fontId="51" fillId="0" borderId="237" xfId="2" applyNumberFormat="1" applyFont="1" applyBorder="1" applyAlignment="1">
      <alignment horizontal="right" vertical="center"/>
    </xf>
    <xf numFmtId="0" fontId="10" fillId="13" borderId="288" xfId="2" applyFont="1" applyFill="1" applyBorder="1" applyAlignment="1">
      <alignment horizontal="left" vertical="center" wrapText="1"/>
    </xf>
    <xf numFmtId="168" fontId="10" fillId="9" borderId="157" xfId="2" applyNumberFormat="1" applyFont="1" applyFill="1" applyBorder="1" applyAlignment="1">
      <alignment horizontal="right" vertical="center"/>
    </xf>
    <xf numFmtId="168" fontId="10" fillId="9" borderId="2" xfId="2" applyNumberFormat="1" applyFont="1" applyFill="1" applyBorder="1" applyAlignment="1">
      <alignment horizontal="right" vertical="center"/>
    </xf>
    <xf numFmtId="0" fontId="17" fillId="0" borderId="14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16" fillId="10" borderId="0" xfId="2" applyFont="1" applyFill="1" applyBorder="1" applyAlignment="1">
      <alignment horizontal="center" vertical="center"/>
    </xf>
    <xf numFmtId="0" fontId="10" fillId="13" borderId="4" xfId="2" applyFont="1" applyFill="1" applyBorder="1" applyAlignment="1">
      <alignment horizontal="center" vertical="center" wrapText="1"/>
    </xf>
    <xf numFmtId="0" fontId="10" fillId="13" borderId="176" xfId="2" applyFont="1" applyFill="1" applyBorder="1" applyAlignment="1">
      <alignment horizontal="center" vertical="center" wrapText="1"/>
    </xf>
    <xf numFmtId="0" fontId="10" fillId="13" borderId="188" xfId="2" applyFont="1" applyFill="1" applyBorder="1" applyAlignment="1">
      <alignment horizontal="left" vertical="center" wrapText="1"/>
    </xf>
    <xf numFmtId="0" fontId="10" fillId="13" borderId="189" xfId="2" applyFont="1" applyFill="1" applyBorder="1" applyAlignment="1">
      <alignment horizontal="left" vertical="center" wrapText="1"/>
    </xf>
    <xf numFmtId="0" fontId="74" fillId="0" borderId="0" xfId="2" applyFont="1" applyBorder="1" applyAlignment="1">
      <alignment horizontal="center"/>
    </xf>
    <xf numFmtId="0" fontId="10" fillId="13" borderId="194" xfId="2" applyFont="1" applyFill="1" applyBorder="1" applyAlignment="1">
      <alignment horizontal="left" vertical="center" wrapText="1"/>
    </xf>
    <xf numFmtId="0" fontId="10" fillId="13" borderId="197" xfId="2" applyFont="1" applyFill="1" applyBorder="1" applyAlignment="1">
      <alignment horizontal="left" vertical="center" wrapText="1"/>
    </xf>
    <xf numFmtId="0" fontId="10" fillId="13" borderId="180" xfId="2" applyFont="1" applyFill="1" applyBorder="1" applyAlignment="1">
      <alignment horizontal="left" vertical="center" wrapText="1"/>
    </xf>
    <xf numFmtId="0" fontId="10" fillId="13" borderId="181" xfId="2" applyFont="1" applyFill="1" applyBorder="1" applyAlignment="1">
      <alignment horizontal="left" vertical="center" wrapText="1"/>
    </xf>
    <xf numFmtId="0" fontId="17" fillId="0" borderId="14" xfId="2" applyFont="1" applyBorder="1" applyAlignment="1">
      <alignment horizontal="center" vertical="top"/>
    </xf>
    <xf numFmtId="0" fontId="10" fillId="13" borderId="162" xfId="2" applyFont="1" applyFill="1" applyBorder="1" applyAlignment="1">
      <alignment horizontal="left" vertical="top" wrapText="1"/>
    </xf>
    <xf numFmtId="0" fontId="10" fillId="13" borderId="163" xfId="2" applyFont="1" applyFill="1" applyBorder="1" applyAlignment="1">
      <alignment horizontal="left" vertical="top" wrapText="1"/>
    </xf>
    <xf numFmtId="0" fontId="10" fillId="13" borderId="207" xfId="2" applyFont="1" applyFill="1" applyBorder="1" applyAlignment="1">
      <alignment horizontal="left" vertical="center" wrapText="1"/>
    </xf>
    <xf numFmtId="0" fontId="10" fillId="13" borderId="208" xfId="2" applyFont="1" applyFill="1" applyBorder="1" applyAlignment="1">
      <alignment horizontal="left" vertical="center" wrapText="1"/>
    </xf>
    <xf numFmtId="0" fontId="57" fillId="0" borderId="0" xfId="2" applyFont="1" applyBorder="1" applyAlignment="1">
      <alignment horizontal="center" vertical="top"/>
    </xf>
    <xf numFmtId="0" fontId="6" fillId="0" borderId="0" xfId="2" applyFont="1" applyBorder="1" applyAlignment="1">
      <alignment horizontal="center" vertical="top"/>
    </xf>
    <xf numFmtId="0" fontId="10" fillId="13" borderId="200" xfId="2" applyFont="1" applyFill="1" applyBorder="1" applyAlignment="1">
      <alignment horizontal="left" vertical="center" wrapText="1"/>
    </xf>
    <xf numFmtId="0" fontId="10" fillId="13" borderId="2" xfId="2" applyFont="1" applyFill="1" applyBorder="1" applyAlignment="1">
      <alignment horizontal="left" vertical="center" wrapText="1"/>
    </xf>
    <xf numFmtId="0" fontId="17" fillId="0" borderId="0" xfId="2" applyFont="1" applyBorder="1" applyAlignment="1">
      <alignment horizontal="center" vertical="top"/>
    </xf>
    <xf numFmtId="0" fontId="10" fillId="13" borderId="2" xfId="2" applyFont="1" applyFill="1" applyBorder="1" applyAlignment="1">
      <alignment horizontal="center" vertical="center" wrapText="1"/>
    </xf>
    <xf numFmtId="168" fontId="51" fillId="0" borderId="185" xfId="2" applyNumberFormat="1" applyFont="1" applyBorder="1" applyAlignment="1">
      <alignment horizontal="right" vertical="center"/>
    </xf>
    <xf numFmtId="168" fontId="51" fillId="0" borderId="186" xfId="2" applyNumberFormat="1" applyFont="1" applyBorder="1" applyAlignment="1">
      <alignment horizontal="right" vertical="center"/>
    </xf>
    <xf numFmtId="0" fontId="16" fillId="13" borderId="209" xfId="2" applyFont="1" applyFill="1" applyBorder="1" applyAlignment="1">
      <alignment horizontal="center" vertical="center" wrapText="1"/>
    </xf>
    <xf numFmtId="0" fontId="16" fillId="13" borderId="206" xfId="2" applyFont="1" applyFill="1" applyBorder="1" applyAlignment="1">
      <alignment horizontal="center" vertical="center" wrapText="1"/>
    </xf>
    <xf numFmtId="168" fontId="10" fillId="16" borderId="181" xfId="2" applyNumberFormat="1" applyFont="1" applyFill="1" applyBorder="1" applyAlignment="1">
      <alignment horizontal="right" vertical="center" wrapText="1"/>
    </xf>
    <xf numFmtId="168" fontId="10" fillId="16" borderId="182" xfId="2" applyNumberFormat="1" applyFont="1" applyFill="1" applyBorder="1" applyAlignment="1">
      <alignment horizontal="right" vertical="center" wrapText="1"/>
    </xf>
    <xf numFmtId="0" fontId="10" fillId="13" borderId="10" xfId="2" applyFont="1" applyFill="1" applyBorder="1" applyAlignment="1">
      <alignment horizontal="left" vertical="center" wrapText="1"/>
    </xf>
    <xf numFmtId="0" fontId="8" fillId="13" borderId="174" xfId="2" applyFont="1" applyFill="1" applyBorder="1" applyAlignment="1">
      <alignment horizontal="center" vertical="center" wrapText="1"/>
    </xf>
    <xf numFmtId="0" fontId="8" fillId="13" borderId="224" xfId="2" applyFont="1" applyFill="1" applyBorder="1" applyAlignment="1">
      <alignment horizontal="center" vertical="center" wrapText="1"/>
    </xf>
    <xf numFmtId="0" fontId="8" fillId="13" borderId="211" xfId="2" applyFont="1" applyFill="1" applyBorder="1" applyAlignment="1">
      <alignment horizontal="center" vertical="center" wrapText="1"/>
    </xf>
    <xf numFmtId="0" fontId="8" fillId="13" borderId="212" xfId="2" applyFont="1" applyFill="1" applyBorder="1" applyAlignment="1">
      <alignment horizontal="center" vertical="center" wrapText="1"/>
    </xf>
    <xf numFmtId="0" fontId="8" fillId="13" borderId="213" xfId="2" applyFont="1" applyFill="1" applyBorder="1" applyAlignment="1">
      <alignment horizontal="center" vertical="center" wrapText="1"/>
    </xf>
    <xf numFmtId="0" fontId="8" fillId="13" borderId="209" xfId="2" applyFont="1" applyFill="1" applyBorder="1" applyAlignment="1">
      <alignment horizontal="center" vertical="center" wrapText="1"/>
    </xf>
    <xf numFmtId="0" fontId="8" fillId="13" borderId="214" xfId="2" applyFont="1" applyFill="1" applyBorder="1" applyAlignment="1">
      <alignment horizontal="center" vertical="center" wrapText="1"/>
    </xf>
    <xf numFmtId="0" fontId="8" fillId="13" borderId="205" xfId="2" applyFont="1" applyFill="1" applyBorder="1" applyAlignment="1">
      <alignment horizontal="center" vertical="center" wrapText="1"/>
    </xf>
    <xf numFmtId="0" fontId="10" fillId="13" borderId="241" xfId="2" applyFont="1" applyFill="1" applyBorder="1" applyAlignment="1">
      <alignment horizontal="center" vertical="center" wrapText="1"/>
    </xf>
    <xf numFmtId="0" fontId="10" fillId="13" borderId="159" xfId="2" applyFont="1" applyFill="1" applyBorder="1" applyAlignment="1">
      <alignment horizontal="center" vertical="center" wrapText="1"/>
    </xf>
    <xf numFmtId="0" fontId="10" fillId="13" borderId="160" xfId="2" applyFont="1" applyFill="1" applyBorder="1" applyAlignment="1">
      <alignment horizontal="center" vertical="center" wrapText="1"/>
    </xf>
    <xf numFmtId="0" fontId="10" fillId="13" borderId="162" xfId="2" applyFont="1" applyFill="1" applyBorder="1" applyAlignment="1">
      <alignment horizontal="center" vertical="center" wrapText="1"/>
    </xf>
    <xf numFmtId="0" fontId="10" fillId="13" borderId="163" xfId="2" applyFont="1" applyFill="1" applyBorder="1" applyAlignment="1">
      <alignment horizontal="center" vertical="center" wrapText="1"/>
    </xf>
    <xf numFmtId="0" fontId="10" fillId="13" borderId="165" xfId="2" applyFont="1" applyFill="1" applyBorder="1" applyAlignment="1">
      <alignment horizontal="center" vertical="center" wrapText="1"/>
    </xf>
    <xf numFmtId="0" fontId="10" fillId="13" borderId="166" xfId="2" applyFont="1" applyFill="1" applyBorder="1" applyAlignment="1">
      <alignment horizontal="center" vertical="center" wrapText="1"/>
    </xf>
    <xf numFmtId="0" fontId="10" fillId="13" borderId="241" xfId="2" applyFont="1" applyFill="1" applyBorder="1" applyAlignment="1">
      <alignment horizontal="left" vertical="center" wrapText="1"/>
    </xf>
    <xf numFmtId="0" fontId="10" fillId="13" borderId="203" xfId="2" applyFont="1" applyFill="1" applyBorder="1" applyAlignment="1">
      <alignment horizontal="center" vertical="center" wrapText="1"/>
    </xf>
    <xf numFmtId="0" fontId="10" fillId="13" borderId="204" xfId="2" applyFont="1" applyFill="1" applyBorder="1" applyAlignment="1">
      <alignment horizontal="center" vertical="center" wrapText="1"/>
    </xf>
    <xf numFmtId="0" fontId="72" fillId="10" borderId="0" xfId="2" applyFont="1" applyFill="1" applyBorder="1" applyAlignment="1">
      <alignment horizontal="center" vertical="center"/>
    </xf>
    <xf numFmtId="0" fontId="10" fillId="13" borderId="300" xfId="2" applyFont="1" applyFill="1" applyBorder="1" applyAlignment="1">
      <alignment horizontal="left" vertical="center" wrapText="1"/>
    </xf>
    <xf numFmtId="0" fontId="10" fillId="13" borderId="301" xfId="2" applyFont="1" applyFill="1" applyBorder="1" applyAlignment="1">
      <alignment horizontal="left" vertical="center" wrapText="1"/>
    </xf>
    <xf numFmtId="0" fontId="10" fillId="13" borderId="302" xfId="2" applyFont="1" applyFill="1" applyBorder="1" applyAlignment="1">
      <alignment horizontal="left" vertical="center" wrapText="1"/>
    </xf>
    <xf numFmtId="168" fontId="10" fillId="2" borderId="14" xfId="2" applyNumberFormat="1" applyFont="1" applyFill="1" applyBorder="1" applyAlignment="1">
      <alignment horizontal="center" vertical="center"/>
    </xf>
    <xf numFmtId="168" fontId="51" fillId="0" borderId="189" xfId="2" applyNumberFormat="1" applyFont="1" applyBorder="1" applyAlignment="1">
      <alignment horizontal="right" vertical="center"/>
    </xf>
    <xf numFmtId="168" fontId="51" fillId="0" borderId="190" xfId="2" applyNumberFormat="1" applyFont="1" applyBorder="1" applyAlignment="1">
      <alignment horizontal="right" vertical="center"/>
    </xf>
    <xf numFmtId="0" fontId="12" fillId="0" borderId="0" xfId="2" applyFont="1" applyBorder="1" applyAlignment="1">
      <alignment horizontal="center"/>
    </xf>
    <xf numFmtId="0" fontId="10" fillId="13" borderId="201" xfId="2" applyFont="1" applyFill="1" applyBorder="1" applyAlignment="1">
      <alignment horizontal="left" vertical="center" wrapText="1"/>
    </xf>
    <xf numFmtId="168" fontId="10" fillId="9" borderId="202" xfId="2" applyNumberFormat="1" applyFont="1" applyFill="1" applyBorder="1" applyAlignment="1">
      <alignment horizontal="right" vertical="center"/>
    </xf>
    <xf numFmtId="0" fontId="10" fillId="13" borderId="249" xfId="2" applyFont="1" applyFill="1" applyBorder="1" applyAlignment="1">
      <alignment horizontal="left" vertical="center" wrapText="1"/>
    </xf>
    <xf numFmtId="0" fontId="10" fillId="13" borderId="220" xfId="2" applyFont="1" applyFill="1" applyBorder="1" applyAlignment="1">
      <alignment horizontal="left" vertical="center" wrapText="1"/>
    </xf>
    <xf numFmtId="168" fontId="10" fillId="16" borderId="185" xfId="2" applyNumberFormat="1" applyFont="1" applyFill="1" applyBorder="1" applyAlignment="1">
      <alignment horizontal="right" vertical="center" wrapText="1"/>
    </xf>
    <xf numFmtId="168" fontId="10" fillId="16" borderId="186" xfId="2" applyNumberFormat="1" applyFont="1" applyFill="1" applyBorder="1" applyAlignment="1">
      <alignment horizontal="right" vertical="center" wrapText="1"/>
    </xf>
    <xf numFmtId="168" fontId="51" fillId="16" borderId="236" xfId="2" applyNumberFormat="1" applyFont="1" applyFill="1" applyBorder="1" applyAlignment="1">
      <alignment horizontal="right" vertical="center" wrapText="1"/>
    </xf>
    <xf numFmtId="168" fontId="51" fillId="16" borderId="237" xfId="2" applyNumberFormat="1" applyFont="1" applyFill="1" applyBorder="1" applyAlignment="1">
      <alignment horizontal="right" vertical="center" wrapText="1"/>
    </xf>
    <xf numFmtId="0" fontId="57" fillId="0" borderId="14" xfId="2" applyFont="1" applyBorder="1" applyAlignment="1">
      <alignment horizontal="center" vertical="center"/>
    </xf>
    <xf numFmtId="0" fontId="10" fillId="13" borderId="48" xfId="2" applyFont="1" applyFill="1" applyBorder="1" applyAlignment="1">
      <alignment horizontal="center" wrapText="1"/>
    </xf>
    <xf numFmtId="0" fontId="10" fillId="13" borderId="201" xfId="2" applyFont="1" applyFill="1" applyBorder="1" applyAlignment="1">
      <alignment horizontal="center" wrapText="1"/>
    </xf>
    <xf numFmtId="0" fontId="10" fillId="13" borderId="144" xfId="2" applyFont="1" applyFill="1" applyBorder="1" applyAlignment="1">
      <alignment horizontal="center" wrapText="1"/>
    </xf>
    <xf numFmtId="0" fontId="10" fillId="13" borderId="147" xfId="2" applyFont="1" applyFill="1" applyBorder="1" applyAlignment="1">
      <alignment horizontal="center" wrapText="1"/>
    </xf>
    <xf numFmtId="168" fontId="10" fillId="16" borderId="234" xfId="2" applyNumberFormat="1" applyFont="1" applyFill="1" applyBorder="1" applyAlignment="1">
      <alignment horizontal="right" vertical="center" wrapText="1"/>
    </xf>
    <xf numFmtId="168" fontId="10" fillId="16" borderId="235" xfId="2" applyNumberFormat="1" applyFont="1" applyFill="1" applyBorder="1" applyAlignment="1">
      <alignment horizontal="right" vertical="center" wrapText="1"/>
    </xf>
    <xf numFmtId="168" fontId="10" fillId="9" borderId="189" xfId="2" applyNumberFormat="1" applyFont="1" applyFill="1" applyBorder="1" applyAlignment="1">
      <alignment horizontal="center" vertical="center"/>
    </xf>
    <xf numFmtId="168" fontId="10" fillId="9" borderId="190" xfId="2" applyNumberFormat="1" applyFont="1" applyFill="1" applyBorder="1" applyAlignment="1">
      <alignment horizontal="center" vertical="center"/>
    </xf>
    <xf numFmtId="0" fontId="10" fillId="13" borderId="210" xfId="2" applyFont="1" applyFill="1" applyBorder="1" applyAlignment="1">
      <alignment horizontal="left" vertical="center" wrapText="1"/>
    </xf>
    <xf numFmtId="0" fontId="10" fillId="13" borderId="249" xfId="2" applyFont="1" applyFill="1" applyBorder="1" applyAlignment="1">
      <alignment horizontal="center" vertical="center" wrapText="1"/>
    </xf>
    <xf numFmtId="0" fontId="10" fillId="13" borderId="118" xfId="2" applyFont="1" applyFill="1" applyBorder="1" applyAlignment="1">
      <alignment horizontal="center" vertical="center" wrapText="1"/>
    </xf>
    <xf numFmtId="0" fontId="10" fillId="13" borderId="250" xfId="2" applyFont="1" applyFill="1" applyBorder="1" applyAlignment="1">
      <alignment horizontal="center" vertical="center" wrapText="1"/>
    </xf>
    <xf numFmtId="0" fontId="10" fillId="13" borderId="251" xfId="2" applyFont="1" applyFill="1" applyBorder="1" applyAlignment="1">
      <alignment horizontal="center" vertical="center" wrapText="1"/>
    </xf>
    <xf numFmtId="0" fontId="10" fillId="13" borderId="247" xfId="2" applyFont="1" applyFill="1" applyBorder="1" applyAlignment="1">
      <alignment horizontal="center" vertical="center" wrapText="1"/>
    </xf>
    <xf numFmtId="0" fontId="10" fillId="13" borderId="248" xfId="2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10" fillId="13" borderId="292" xfId="2" applyFont="1" applyFill="1" applyBorder="1" applyAlignment="1">
      <alignment horizontal="center" vertical="center" wrapText="1"/>
    </xf>
    <xf numFmtId="0" fontId="10" fillId="13" borderId="293" xfId="2" applyFont="1" applyFill="1" applyBorder="1" applyAlignment="1">
      <alignment horizontal="center" vertical="center" wrapText="1"/>
    </xf>
    <xf numFmtId="0" fontId="10" fillId="13" borderId="297" xfId="2" applyFont="1" applyFill="1" applyBorder="1" applyAlignment="1">
      <alignment horizontal="left" vertical="center" wrapText="1"/>
    </xf>
    <xf numFmtId="0" fontId="71" fillId="0" borderId="0" xfId="0" applyFont="1" applyAlignment="1">
      <alignment horizontal="center" vertical="center" wrapText="1"/>
    </xf>
    <xf numFmtId="0" fontId="10" fillId="13" borderId="250" xfId="2" applyFont="1" applyFill="1" applyBorder="1" applyAlignment="1">
      <alignment horizontal="left" vertical="center" wrapText="1"/>
    </xf>
    <xf numFmtId="0" fontId="10" fillId="13" borderId="289" xfId="2" applyFont="1" applyFill="1" applyBorder="1" applyAlignment="1">
      <alignment horizontal="left" vertical="center" wrapText="1"/>
    </xf>
    <xf numFmtId="0" fontId="10" fillId="13" borderId="299" xfId="2" applyFont="1" applyFill="1" applyBorder="1" applyAlignment="1">
      <alignment horizontal="left" vertical="center" wrapText="1"/>
    </xf>
    <xf numFmtId="0" fontId="10" fillId="13" borderId="290" xfId="2" applyFont="1" applyFill="1" applyBorder="1" applyAlignment="1">
      <alignment horizontal="center" vertical="center" wrapText="1"/>
    </xf>
    <xf numFmtId="0" fontId="10" fillId="13" borderId="291" xfId="2" applyFont="1" applyFill="1" applyBorder="1" applyAlignment="1">
      <alignment horizontal="center" vertical="center" wrapText="1"/>
    </xf>
    <xf numFmtId="168" fontId="10" fillId="2" borderId="185" xfId="2" applyNumberFormat="1" applyFont="1" applyFill="1" applyBorder="1" applyAlignment="1">
      <alignment horizontal="center" vertical="center"/>
    </xf>
    <xf numFmtId="168" fontId="10" fillId="2" borderId="186" xfId="2" applyNumberFormat="1" applyFont="1" applyFill="1" applyBorder="1" applyAlignment="1">
      <alignment horizontal="center" vertical="center"/>
    </xf>
    <xf numFmtId="168" fontId="51" fillId="2" borderId="185" xfId="2" applyNumberFormat="1" applyFont="1" applyFill="1" applyBorder="1" applyAlignment="1">
      <alignment horizontal="center" vertical="center"/>
    </xf>
    <xf numFmtId="168" fontId="51" fillId="2" borderId="186" xfId="2" applyNumberFormat="1" applyFont="1" applyFill="1" applyBorder="1" applyAlignment="1">
      <alignment horizontal="center" vertical="center"/>
    </xf>
    <xf numFmtId="168" fontId="10" fillId="16" borderId="185" xfId="2" applyNumberFormat="1" applyFont="1" applyFill="1" applyBorder="1" applyAlignment="1">
      <alignment horizontal="center" vertical="center" wrapText="1"/>
    </xf>
    <xf numFmtId="168" fontId="10" fillId="16" borderId="186" xfId="2" applyNumberFormat="1" applyFont="1" applyFill="1" applyBorder="1" applyAlignment="1">
      <alignment horizontal="center" vertical="center" wrapText="1"/>
    </xf>
    <xf numFmtId="168" fontId="51" fillId="16" borderId="185" xfId="2" applyNumberFormat="1" applyFont="1" applyFill="1" applyBorder="1" applyAlignment="1">
      <alignment horizontal="center" vertical="center" wrapText="1"/>
    </xf>
    <xf numFmtId="168" fontId="51" fillId="16" borderId="186" xfId="2" applyNumberFormat="1" applyFont="1" applyFill="1" applyBorder="1" applyAlignment="1">
      <alignment horizontal="center" vertical="center" wrapText="1"/>
    </xf>
    <xf numFmtId="0" fontId="20" fillId="0" borderId="0" xfId="6" applyFont="1" applyAlignment="1">
      <alignment horizontal="center"/>
    </xf>
    <xf numFmtId="0" fontId="60" fillId="19" borderId="258" xfId="6" applyFont="1" applyFill="1" applyBorder="1" applyAlignment="1">
      <alignment horizontal="center"/>
    </xf>
    <xf numFmtId="0" fontId="60" fillId="19" borderId="259" xfId="6" applyFont="1" applyFill="1" applyBorder="1" applyAlignment="1">
      <alignment horizontal="center"/>
    </xf>
    <xf numFmtId="0" fontId="51" fillId="19" borderId="4" xfId="6" applyFont="1" applyFill="1" applyBorder="1" applyAlignment="1">
      <alignment horizontal="center"/>
    </xf>
    <xf numFmtId="0" fontId="51" fillId="19" borderId="191" xfId="6" applyFont="1" applyFill="1" applyBorder="1" applyAlignment="1">
      <alignment horizontal="center"/>
    </xf>
    <xf numFmtId="0" fontId="51" fillId="19" borderId="206" xfId="6" applyFont="1" applyFill="1" applyBorder="1" applyAlignment="1">
      <alignment horizontal="center"/>
    </xf>
    <xf numFmtId="0" fontId="61" fillId="19" borderId="206" xfId="6" applyFont="1" applyFill="1" applyBorder="1" applyAlignment="1">
      <alignment horizontal="center" vertical="center"/>
    </xf>
    <xf numFmtId="0" fontId="61" fillId="19" borderId="12" xfId="6" applyFont="1" applyFill="1" applyBorder="1" applyAlignment="1">
      <alignment horizontal="center" vertical="center"/>
    </xf>
    <xf numFmtId="0" fontId="32" fillId="9" borderId="1" xfId="6" applyFont="1" applyFill="1" applyBorder="1" applyAlignment="1">
      <alignment horizontal="center"/>
    </xf>
    <xf numFmtId="0" fontId="32" fillId="9" borderId="9" xfId="6" applyFont="1" applyFill="1" applyBorder="1" applyAlignment="1">
      <alignment horizontal="center"/>
    </xf>
    <xf numFmtId="0" fontId="32" fillId="9" borderId="3" xfId="6" applyFont="1" applyFill="1" applyBorder="1" applyAlignment="1">
      <alignment horizontal="center"/>
    </xf>
  </cellXfs>
  <cellStyles count="8">
    <cellStyle name="Milliers" xfId="1" builtinId="3"/>
    <cellStyle name="Milliers 2" xfId="4"/>
    <cellStyle name="Milliers 3" xfId="5"/>
    <cellStyle name="Milliers 4" xfId="7"/>
    <cellStyle name="Normal" xfId="0" builtinId="0"/>
    <cellStyle name="Normal 2" xfId="2"/>
    <cellStyle name="Normal 3" xfId="3"/>
    <cellStyle name="Normal 4" xfId="6"/>
  </cellStyles>
  <dxfs count="0"/>
  <tableStyles count="0" defaultTableStyle="TableStyleMedium2" defaultPivotStyle="PivotStyleLight16"/>
  <colors>
    <mruColors>
      <color rgb="FFE6EBF6"/>
      <color rgb="FF31579B"/>
      <color rgb="FF004F9E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SOFFICE\TF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I970207"/>
    </sheetNames>
    <sheetDataSet>
      <sheetData sheetId="0">
        <row r="2">
          <cell r="AN2" t="str">
            <v xml:space="preserve"> </v>
          </cell>
        </row>
        <row r="4">
          <cell r="AN4" t="str">
            <v xml:space="preserve"> </v>
          </cell>
        </row>
        <row r="5">
          <cell r="AN5" t="str">
            <v xml:space="preserve"> </v>
          </cell>
          <cell r="AP5" t="str">
            <v xml:space="preserve"> </v>
          </cell>
        </row>
        <row r="6">
          <cell r="Y6" t="str">
            <v>!</v>
          </cell>
          <cell r="Z6" t="str">
            <v>!</v>
          </cell>
          <cell r="AA6" t="str">
            <v>-</v>
          </cell>
          <cell r="AB6" t="str">
            <v>!</v>
          </cell>
          <cell r="AC6" t="str">
            <v>-</v>
          </cell>
          <cell r="AD6" t="str">
            <v>!</v>
          </cell>
          <cell r="AE6" t="str">
            <v>!</v>
          </cell>
          <cell r="AF6" t="str">
            <v>-</v>
          </cell>
          <cell r="AG6" t="str">
            <v>!</v>
          </cell>
          <cell r="AH6" t="str">
            <v>-</v>
          </cell>
          <cell r="AI6" t="str">
            <v>!</v>
          </cell>
          <cell r="AJ6" t="str">
            <v>-</v>
          </cell>
          <cell r="AK6" t="str">
            <v>!</v>
          </cell>
          <cell r="AL6" t="str">
            <v>-</v>
          </cell>
          <cell r="AM6" t="str">
            <v>!</v>
          </cell>
          <cell r="AN6" t="str">
            <v>-</v>
          </cell>
          <cell r="AO6" t="str">
            <v>-</v>
          </cell>
          <cell r="AP6" t="str">
            <v>-</v>
          </cell>
          <cell r="AQ6" t="str">
            <v>-</v>
          </cell>
          <cell r="AR6" t="str">
            <v>!</v>
          </cell>
          <cell r="AS6" t="str">
            <v>-</v>
          </cell>
          <cell r="AT6" t="str">
            <v>!</v>
          </cell>
          <cell r="AU6" t="str">
            <v>-</v>
          </cell>
          <cell r="AV6" t="str">
            <v>-</v>
          </cell>
          <cell r="AW6" t="str">
            <v>-</v>
          </cell>
          <cell r="AX6" t="str">
            <v>-</v>
          </cell>
          <cell r="AY6" t="str">
            <v>!</v>
          </cell>
          <cell r="AZ6" t="str">
            <v>-</v>
          </cell>
          <cell r="BA6" t="str">
            <v>!</v>
          </cell>
          <cell r="BB6" t="str">
            <v>-</v>
          </cell>
          <cell r="BC6" t="str">
            <v>!</v>
          </cell>
          <cell r="BD6" t="str">
            <v>-</v>
          </cell>
          <cell r="BE6" t="str">
            <v>!</v>
          </cell>
        </row>
        <row r="7">
          <cell r="Y7" t="str">
            <v>!</v>
          </cell>
          <cell r="Z7" t="str">
            <v>!</v>
          </cell>
          <cell r="AA7" t="str">
            <v>Exercice</v>
          </cell>
          <cell r="AB7" t="str">
            <v>!</v>
          </cell>
          <cell r="AC7" t="str">
            <v>Exercice</v>
          </cell>
          <cell r="AD7" t="str">
            <v>!</v>
          </cell>
          <cell r="AE7" t="str">
            <v>!</v>
          </cell>
          <cell r="AF7" t="str">
            <v>Exercice</v>
          </cell>
          <cell r="AG7" t="str">
            <v>!</v>
          </cell>
          <cell r="AH7" t="str">
            <v>Exercice</v>
          </cell>
          <cell r="AI7" t="str">
            <v>!</v>
          </cell>
          <cell r="AJ7" t="str">
            <v>Exercice</v>
          </cell>
          <cell r="AK7" t="str">
            <v>!</v>
          </cell>
          <cell r="AL7" t="str">
            <v>Exercice</v>
          </cell>
          <cell r="AM7" t="str">
            <v>!</v>
          </cell>
          <cell r="AN7" t="str">
            <v>Exercice</v>
          </cell>
          <cell r="AO7" t="str">
            <v>Exercice</v>
          </cell>
          <cell r="AP7" t="str">
            <v>Exercice</v>
          </cell>
          <cell r="AQ7" t="str">
            <v>Exercice</v>
          </cell>
          <cell r="AR7" t="str">
            <v>!</v>
          </cell>
          <cell r="AS7" t="str">
            <v>Exercice</v>
          </cell>
          <cell r="AT7" t="str">
            <v>!</v>
          </cell>
          <cell r="AU7" t="str">
            <v>Exercice</v>
          </cell>
          <cell r="AV7" t="str">
            <v>Exercice</v>
          </cell>
          <cell r="AW7" t="str">
            <v>Exercice</v>
          </cell>
          <cell r="AX7" t="str">
            <v>Exercice</v>
          </cell>
          <cell r="AY7" t="str">
            <v>!</v>
          </cell>
          <cell r="AZ7" t="str">
            <v>Exercice</v>
          </cell>
          <cell r="BA7" t="str">
            <v>!</v>
          </cell>
          <cell r="BB7" t="str">
            <v>Exercice</v>
          </cell>
          <cell r="BC7" t="str">
            <v>!</v>
          </cell>
          <cell r="BD7" t="str">
            <v>Exercice</v>
          </cell>
          <cell r="BE7" t="str">
            <v>!</v>
          </cell>
        </row>
        <row r="8">
          <cell r="Y8" t="str">
            <v>!</v>
          </cell>
          <cell r="Z8" t="str">
            <v>!</v>
          </cell>
          <cell r="AA8" t="str">
            <v>1994/95</v>
          </cell>
          <cell r="AB8" t="str">
            <v>!</v>
          </cell>
          <cell r="AC8" t="str">
            <v>1995/96</v>
          </cell>
          <cell r="AD8" t="str">
            <v>!</v>
          </cell>
          <cell r="AE8" t="str">
            <v>!</v>
          </cell>
          <cell r="AF8" t="str">
            <v>1995/96</v>
          </cell>
          <cell r="AG8" t="str">
            <v>!</v>
          </cell>
          <cell r="AH8" t="str">
            <v>1995/96</v>
          </cell>
          <cell r="AI8" t="str">
            <v>!</v>
          </cell>
          <cell r="AJ8" t="str">
            <v>1995/96</v>
          </cell>
          <cell r="AK8" t="str">
            <v>!</v>
          </cell>
          <cell r="AL8" t="str">
            <v>1995/96</v>
          </cell>
          <cell r="AM8" t="str">
            <v>!</v>
          </cell>
          <cell r="AN8" t="str">
            <v>1996/97</v>
          </cell>
          <cell r="AO8" t="str">
            <v>1996/97</v>
          </cell>
          <cell r="AP8" t="str">
            <v>1996/97</v>
          </cell>
          <cell r="AQ8" t="str">
            <v>1996/97</v>
          </cell>
          <cell r="AR8" t="str">
            <v>!</v>
          </cell>
          <cell r="AS8" t="str">
            <v>1996/97</v>
          </cell>
          <cell r="AT8" t="str">
            <v>!</v>
          </cell>
          <cell r="AU8" t="str">
            <v>1997/98</v>
          </cell>
          <cell r="AV8" t="str">
            <v>1997/98</v>
          </cell>
          <cell r="AW8" t="str">
            <v>1997/98</v>
          </cell>
          <cell r="AX8" t="str">
            <v>1997/98</v>
          </cell>
          <cell r="AY8" t="str">
            <v>!</v>
          </cell>
          <cell r="AZ8" t="str">
            <v>1997/98</v>
          </cell>
          <cell r="BA8" t="str">
            <v>!</v>
          </cell>
          <cell r="BB8" t="str">
            <v>1998/99</v>
          </cell>
          <cell r="BC8" t="str">
            <v>!</v>
          </cell>
          <cell r="BD8" t="str">
            <v>1999/00</v>
          </cell>
          <cell r="BE8" t="str">
            <v>!</v>
          </cell>
        </row>
        <row r="9">
          <cell r="Y9" t="str">
            <v>!</v>
          </cell>
          <cell r="Z9" t="str">
            <v>!</v>
          </cell>
          <cell r="AA9" t="str">
            <v>TOTAl</v>
          </cell>
          <cell r="AB9" t="str">
            <v>!</v>
          </cell>
          <cell r="AC9" t="str">
            <v>1er Trim.</v>
          </cell>
          <cell r="AD9" t="str">
            <v>!</v>
          </cell>
          <cell r="AE9" t="str">
            <v>!</v>
          </cell>
          <cell r="AF9" t="str">
            <v>2è Trim.</v>
          </cell>
          <cell r="AG9" t="str">
            <v>!</v>
          </cell>
          <cell r="AH9" t="str">
            <v>3è Trim.</v>
          </cell>
          <cell r="AI9" t="str">
            <v>!</v>
          </cell>
          <cell r="AJ9" t="str">
            <v>4è Trim.</v>
          </cell>
          <cell r="AK9" t="str">
            <v>!</v>
          </cell>
          <cell r="AL9" t="str">
            <v>TOTAL</v>
          </cell>
          <cell r="AM9" t="str">
            <v>!</v>
          </cell>
          <cell r="AN9" t="str">
            <v>1er Trim.</v>
          </cell>
          <cell r="AO9" t="str">
            <v>2è Trim.</v>
          </cell>
          <cell r="AP9" t="str">
            <v>3e Trim.</v>
          </cell>
          <cell r="AQ9" t="str">
            <v>4è Trim.</v>
          </cell>
          <cell r="AR9" t="str">
            <v xml:space="preserve"> </v>
          </cell>
          <cell r="AS9" t="str">
            <v>TOTAL</v>
          </cell>
          <cell r="AT9" t="str">
            <v xml:space="preserve"> </v>
          </cell>
          <cell r="AU9" t="str">
            <v>1er Trim.</v>
          </cell>
          <cell r="AV9" t="str">
            <v>2è Trim.</v>
          </cell>
          <cell r="AW9" t="str">
            <v>3e Trim.</v>
          </cell>
          <cell r="AX9" t="str">
            <v>4è Trim.</v>
          </cell>
          <cell r="AY9" t="str">
            <v xml:space="preserve"> </v>
          </cell>
          <cell r="AZ9" t="str">
            <v>TOTAL</v>
          </cell>
          <cell r="BA9" t="str">
            <v>!</v>
          </cell>
          <cell r="BB9" t="str">
            <v>-</v>
          </cell>
          <cell r="BC9" t="str">
            <v>!</v>
          </cell>
          <cell r="BD9" t="str">
            <v>-</v>
          </cell>
          <cell r="BE9" t="str">
            <v>!</v>
          </cell>
        </row>
        <row r="10">
          <cell r="Y10" t="str">
            <v>!</v>
          </cell>
          <cell r="Z10" t="str">
            <v>!</v>
          </cell>
          <cell r="AA10" t="str">
            <v>-</v>
          </cell>
          <cell r="AB10" t="str">
            <v>!</v>
          </cell>
          <cell r="AC10" t="str">
            <v>-</v>
          </cell>
          <cell r="AD10" t="str">
            <v>!</v>
          </cell>
          <cell r="AE10" t="str">
            <v>!</v>
          </cell>
          <cell r="AF10" t="str">
            <v>-</v>
          </cell>
          <cell r="AG10" t="str">
            <v>!</v>
          </cell>
          <cell r="AH10" t="str">
            <v>-</v>
          </cell>
          <cell r="AI10" t="str">
            <v>!</v>
          </cell>
          <cell r="AJ10" t="str">
            <v>-</v>
          </cell>
          <cell r="AK10" t="str">
            <v>!</v>
          </cell>
          <cell r="AL10" t="str">
            <v>-</v>
          </cell>
          <cell r="AM10" t="str">
            <v>!</v>
          </cell>
          <cell r="AN10" t="str">
            <v>-</v>
          </cell>
          <cell r="AO10" t="str">
            <v>-</v>
          </cell>
          <cell r="AP10" t="str">
            <v>-</v>
          </cell>
          <cell r="AQ10" t="str">
            <v>-</v>
          </cell>
          <cell r="AR10" t="str">
            <v>!</v>
          </cell>
          <cell r="AS10" t="str">
            <v>-</v>
          </cell>
          <cell r="AT10" t="str">
            <v>!</v>
          </cell>
          <cell r="AU10" t="str">
            <v>-</v>
          </cell>
          <cell r="AV10" t="str">
            <v>-</v>
          </cell>
          <cell r="AW10" t="str">
            <v>-</v>
          </cell>
          <cell r="AX10" t="str">
            <v>-</v>
          </cell>
          <cell r="AY10" t="str">
            <v>!</v>
          </cell>
          <cell r="AZ10" t="str">
            <v>-</v>
          </cell>
          <cell r="BA10" t="str">
            <v>!</v>
          </cell>
          <cell r="BB10" t="str">
            <v>-</v>
          </cell>
          <cell r="BC10" t="str">
            <v>!</v>
          </cell>
          <cell r="BD10" t="str">
            <v>-</v>
          </cell>
          <cell r="BE10" t="str">
            <v>!</v>
          </cell>
        </row>
        <row r="11">
          <cell r="Y11" t="str">
            <v>!</v>
          </cell>
          <cell r="Z11" t="str">
            <v>!</v>
          </cell>
          <cell r="AB11" t="str">
            <v>!</v>
          </cell>
          <cell r="AD11" t="str">
            <v>!</v>
          </cell>
          <cell r="AE11" t="str">
            <v>!</v>
          </cell>
          <cell r="AG11" t="str">
            <v>!</v>
          </cell>
          <cell r="AI11" t="str">
            <v>!</v>
          </cell>
          <cell r="AK11" t="str">
            <v>!</v>
          </cell>
          <cell r="AM11" t="str">
            <v>!</v>
          </cell>
          <cell r="AO11" t="str">
            <v xml:space="preserve"> </v>
          </cell>
          <cell r="AQ11" t="str">
            <v xml:space="preserve"> </v>
          </cell>
          <cell r="AR11" t="str">
            <v>!</v>
          </cell>
          <cell r="AT11" t="str">
            <v>!</v>
          </cell>
          <cell r="AY11" t="str">
            <v>!</v>
          </cell>
          <cell r="BA11" t="str">
            <v>!</v>
          </cell>
          <cell r="BC11" t="str">
            <v>!</v>
          </cell>
          <cell r="BE11" t="str">
            <v>!</v>
          </cell>
        </row>
        <row r="12">
          <cell r="Y12" t="str">
            <v>!</v>
          </cell>
          <cell r="Z12" t="str">
            <v>!</v>
          </cell>
          <cell r="AB12" t="str">
            <v>!</v>
          </cell>
          <cell r="AD12" t="str">
            <v>!</v>
          </cell>
          <cell r="AE12" t="str">
            <v>!</v>
          </cell>
          <cell r="AG12" t="str">
            <v>!</v>
          </cell>
          <cell r="AI12" t="str">
            <v>!</v>
          </cell>
          <cell r="AK12" t="str">
            <v>!</v>
          </cell>
          <cell r="AM12" t="str">
            <v>!</v>
          </cell>
          <cell r="AO12" t="str">
            <v xml:space="preserve"> </v>
          </cell>
          <cell r="AQ12" t="str">
            <v xml:space="preserve"> </v>
          </cell>
          <cell r="AR12" t="str">
            <v>!</v>
          </cell>
          <cell r="AT12" t="str">
            <v>!</v>
          </cell>
          <cell r="AY12" t="str">
            <v>!</v>
          </cell>
          <cell r="BA12" t="str">
            <v>!</v>
          </cell>
          <cell r="BC12" t="str">
            <v>!</v>
          </cell>
          <cell r="BD12" t="str">
            <v xml:space="preserve"> </v>
          </cell>
          <cell r="BE12" t="str">
            <v>!</v>
          </cell>
        </row>
        <row r="13">
          <cell r="Y13" t="str">
            <v>!</v>
          </cell>
          <cell r="Z13" t="str">
            <v>!</v>
          </cell>
          <cell r="AA13">
            <v>38.856988000000001</v>
          </cell>
          <cell r="AB13" t="str">
            <v>!</v>
          </cell>
          <cell r="AC13">
            <v>10.022021800000001</v>
          </cell>
          <cell r="AD13" t="str">
            <v>!</v>
          </cell>
          <cell r="AE13" t="str">
            <v>!</v>
          </cell>
          <cell r="AF13">
            <v>9.2220340000000007</v>
          </cell>
          <cell r="AG13" t="str">
            <v>!</v>
          </cell>
          <cell r="AH13">
            <v>8.6309999999999985</v>
          </cell>
          <cell r="AI13" t="str">
            <v>!</v>
          </cell>
          <cell r="AJ13">
            <v>9.001944199999997</v>
          </cell>
          <cell r="AK13" t="str">
            <v>!</v>
          </cell>
          <cell r="AL13">
            <v>36.876999999999995</v>
          </cell>
          <cell r="AM13" t="str">
            <v>!</v>
          </cell>
          <cell r="AN13">
            <v>9.8026370000000007</v>
          </cell>
          <cell r="AO13">
            <v>9.4769180000000013</v>
          </cell>
          <cell r="AP13">
            <v>8.9322225</v>
          </cell>
          <cell r="AQ13">
            <v>8.9322225</v>
          </cell>
          <cell r="AR13" t="str">
            <v>!</v>
          </cell>
          <cell r="AS13">
            <v>37.143999999999998</v>
          </cell>
          <cell r="AT13" t="str">
            <v>!</v>
          </cell>
          <cell r="AU13">
            <v>8.5694999999999997</v>
          </cell>
          <cell r="AV13">
            <v>8.5694999999999997</v>
          </cell>
          <cell r="AW13">
            <v>8.5694999999999997</v>
          </cell>
          <cell r="AX13">
            <v>8.5694999999999997</v>
          </cell>
          <cell r="AY13" t="str">
            <v>!</v>
          </cell>
          <cell r="AZ13">
            <v>34.277999999999999</v>
          </cell>
          <cell r="BA13" t="str">
            <v>!</v>
          </cell>
          <cell r="BB13">
            <v>29.276</v>
          </cell>
          <cell r="BC13" t="str">
            <v>!</v>
          </cell>
          <cell r="BD13">
            <v>18.8</v>
          </cell>
          <cell r="BE13" t="str">
            <v>!</v>
          </cell>
        </row>
        <row r="14">
          <cell r="Y14" t="str">
            <v>!</v>
          </cell>
          <cell r="Z14" t="str">
            <v>!</v>
          </cell>
          <cell r="AA14">
            <v>28.028286000000001</v>
          </cell>
          <cell r="AB14" t="str">
            <v>!</v>
          </cell>
          <cell r="AC14">
            <v>7.1657988000000001</v>
          </cell>
          <cell r="AD14" t="str">
            <v>!</v>
          </cell>
          <cell r="AE14" t="str">
            <v>!</v>
          </cell>
          <cell r="AF14">
            <v>6.4502319999999997</v>
          </cell>
          <cell r="AG14" t="str">
            <v>!</v>
          </cell>
          <cell r="AH14">
            <v>5.8579999999999997</v>
          </cell>
          <cell r="AI14" t="str">
            <v>!</v>
          </cell>
          <cell r="AJ14">
            <v>6.3259691999999994</v>
          </cell>
          <cell r="AK14" t="str">
            <v>!</v>
          </cell>
          <cell r="AL14">
            <v>25.8</v>
          </cell>
          <cell r="AM14" t="str">
            <v>!</v>
          </cell>
          <cell r="AN14">
            <v>7.0897579999999998</v>
          </cell>
          <cell r="AO14">
            <v>6.9534630000000002</v>
          </cell>
          <cell r="AP14">
            <v>4.6583895000000002</v>
          </cell>
          <cell r="AQ14">
            <v>4.6583895000000002</v>
          </cell>
          <cell r="AR14" t="str">
            <v>!</v>
          </cell>
          <cell r="AS14">
            <v>23.36</v>
          </cell>
          <cell r="AT14" t="str">
            <v>!</v>
          </cell>
          <cell r="AU14">
            <v>4.9215</v>
          </cell>
          <cell r="AV14">
            <v>4.9215</v>
          </cell>
          <cell r="AW14">
            <v>4.9215</v>
          </cell>
          <cell r="AX14">
            <v>4.9215</v>
          </cell>
          <cell r="AY14" t="str">
            <v>!</v>
          </cell>
          <cell r="AZ14">
            <v>19.686</v>
          </cell>
          <cell r="BA14" t="str">
            <v>!</v>
          </cell>
          <cell r="BB14">
            <v>16.256</v>
          </cell>
          <cell r="BC14" t="str">
            <v>!</v>
          </cell>
          <cell r="BD14">
            <v>12.49</v>
          </cell>
          <cell r="BE14" t="str">
            <v>!</v>
          </cell>
        </row>
        <row r="15">
          <cell r="Y15" t="str">
            <v>!</v>
          </cell>
          <cell r="Z15" t="str">
            <v>!</v>
          </cell>
          <cell r="AA15">
            <v>9.4375640000000018</v>
          </cell>
          <cell r="AB15" t="str">
            <v>!</v>
          </cell>
          <cell r="AC15">
            <v>2.4997720000000001</v>
          </cell>
          <cell r="AD15" t="str">
            <v>!</v>
          </cell>
          <cell r="AE15" t="str">
            <v>!</v>
          </cell>
          <cell r="AF15">
            <v>2.4134340000000001</v>
          </cell>
          <cell r="AG15" t="str">
            <v>!</v>
          </cell>
          <cell r="AH15">
            <v>2.3519999999999999</v>
          </cell>
          <cell r="AI15" t="str">
            <v>!</v>
          </cell>
          <cell r="AJ15">
            <v>2.3347939999999987</v>
          </cell>
          <cell r="AK15" t="str">
            <v>!</v>
          </cell>
          <cell r="AL15">
            <v>9.6</v>
          </cell>
          <cell r="AM15" t="str">
            <v>!</v>
          </cell>
          <cell r="AN15">
            <v>2.557185</v>
          </cell>
          <cell r="AO15">
            <v>2.3826269999999998</v>
          </cell>
          <cell r="AP15">
            <v>4.0720939999999999</v>
          </cell>
          <cell r="AQ15">
            <v>4.0720939999999999</v>
          </cell>
          <cell r="AR15" t="str">
            <v>!</v>
          </cell>
          <cell r="AS15">
            <v>13.084</v>
          </cell>
          <cell r="AT15" t="str">
            <v>!</v>
          </cell>
          <cell r="AU15">
            <v>3.2807499999999998</v>
          </cell>
          <cell r="AV15">
            <v>3.2807499999999998</v>
          </cell>
          <cell r="AW15">
            <v>3.2807499999999998</v>
          </cell>
          <cell r="AX15">
            <v>3.2807499999999998</v>
          </cell>
          <cell r="AY15" t="str">
            <v>!</v>
          </cell>
          <cell r="AZ15">
            <v>13.122999999999999</v>
          </cell>
          <cell r="BA15" t="str">
            <v>!</v>
          </cell>
          <cell r="BB15">
            <v>11.714</v>
          </cell>
          <cell r="BC15" t="str">
            <v>!</v>
          </cell>
          <cell r="BD15">
            <v>5.81</v>
          </cell>
          <cell r="BE15" t="str">
            <v>!</v>
          </cell>
        </row>
        <row r="16">
          <cell r="Y16" t="str">
            <v>!</v>
          </cell>
          <cell r="Z16" t="str">
            <v>!</v>
          </cell>
          <cell r="AA16">
            <v>1.391138</v>
          </cell>
          <cell r="AB16" t="str">
            <v>!</v>
          </cell>
          <cell r="AC16">
            <v>0.35645100000000002</v>
          </cell>
          <cell r="AD16" t="str">
            <v>!</v>
          </cell>
          <cell r="AE16" t="str">
            <v>!</v>
          </cell>
          <cell r="AF16">
            <v>0.35836800000000002</v>
          </cell>
          <cell r="AG16" t="str">
            <v>!</v>
          </cell>
          <cell r="AH16">
            <v>0.42099999999999999</v>
          </cell>
          <cell r="AI16" t="str">
            <v>!</v>
          </cell>
          <cell r="AJ16">
            <v>0.34118099999999973</v>
          </cell>
          <cell r="AK16" t="str">
            <v>!</v>
          </cell>
          <cell r="AL16">
            <v>1.4769999999999999</v>
          </cell>
          <cell r="AM16" t="str">
            <v>!</v>
          </cell>
          <cell r="AN16">
            <v>0.155694</v>
          </cell>
          <cell r="AO16">
            <v>0.14082800000000001</v>
          </cell>
          <cell r="AP16">
            <v>0.201739</v>
          </cell>
          <cell r="AQ16">
            <v>0.201739</v>
          </cell>
          <cell r="AR16" t="str">
            <v>!</v>
          </cell>
          <cell r="AS16">
            <v>0.7</v>
          </cell>
          <cell r="AT16" t="str">
            <v>!</v>
          </cell>
          <cell r="AU16">
            <v>0.36724999999999997</v>
          </cell>
          <cell r="AV16">
            <v>0.36724999999999997</v>
          </cell>
          <cell r="AW16">
            <v>0.36724999999999997</v>
          </cell>
          <cell r="AX16">
            <v>0.36724999999999997</v>
          </cell>
          <cell r="AY16" t="str">
            <v>!</v>
          </cell>
          <cell r="AZ16">
            <v>1.4689999999999999</v>
          </cell>
          <cell r="BA16" t="str">
            <v>!</v>
          </cell>
          <cell r="BB16">
            <v>1.306</v>
          </cell>
          <cell r="BC16" t="str">
            <v>!</v>
          </cell>
          <cell r="BD16">
            <v>0.5</v>
          </cell>
          <cell r="BE16" t="str">
            <v>!</v>
          </cell>
        </row>
        <row r="17">
          <cell r="Y17" t="str">
            <v>!</v>
          </cell>
          <cell r="Z17" t="str">
            <v>!</v>
          </cell>
          <cell r="AB17" t="str">
            <v>!</v>
          </cell>
          <cell r="AD17" t="str">
            <v>!</v>
          </cell>
          <cell r="AE17" t="str">
            <v>!</v>
          </cell>
          <cell r="AG17" t="str">
            <v>!</v>
          </cell>
          <cell r="AI17" t="str">
            <v>!</v>
          </cell>
          <cell r="AK17" t="str">
            <v>!</v>
          </cell>
          <cell r="AM17" t="str">
            <v>!</v>
          </cell>
          <cell r="AN17" t="str">
            <v xml:space="preserve"> </v>
          </cell>
          <cell r="AP17" t="str">
            <v xml:space="preserve"> </v>
          </cell>
          <cell r="AQ17" t="str">
            <v xml:space="preserve"> </v>
          </cell>
          <cell r="AR17" t="str">
            <v>!</v>
          </cell>
          <cell r="AT17" t="str">
            <v>!</v>
          </cell>
          <cell r="AU17" t="str">
            <v xml:space="preserve"> </v>
          </cell>
          <cell r="AV17" t="str">
            <v xml:space="preserve"> </v>
          </cell>
          <cell r="AW17" t="str">
            <v xml:space="preserve"> </v>
          </cell>
          <cell r="AX17" t="str">
            <v xml:space="preserve"> </v>
          </cell>
          <cell r="AY17" t="str">
            <v>!</v>
          </cell>
          <cell r="BA17" t="str">
            <v>!</v>
          </cell>
          <cell r="BC17" t="str">
            <v>!</v>
          </cell>
          <cell r="BE17" t="str">
            <v>!</v>
          </cell>
        </row>
        <row r="18">
          <cell r="Y18" t="str">
            <v>!</v>
          </cell>
          <cell r="Z18" t="str">
            <v>!</v>
          </cell>
          <cell r="AB18" t="str">
            <v>!</v>
          </cell>
          <cell r="AD18" t="str">
            <v>!</v>
          </cell>
          <cell r="AE18" t="str">
            <v>!</v>
          </cell>
          <cell r="AG18" t="str">
            <v>!</v>
          </cell>
          <cell r="AI18" t="str">
            <v>!</v>
          </cell>
          <cell r="AK18" t="str">
            <v>!</v>
          </cell>
          <cell r="AM18" t="str">
            <v>!</v>
          </cell>
          <cell r="AO18" t="str">
            <v xml:space="preserve"> </v>
          </cell>
          <cell r="AP18" t="str">
            <v xml:space="preserve"> </v>
          </cell>
          <cell r="AR18" t="str">
            <v>!</v>
          </cell>
          <cell r="AT18" t="str">
            <v>!</v>
          </cell>
          <cell r="AU18" t="str">
            <v xml:space="preserve"> </v>
          </cell>
          <cell r="AV18" t="str">
            <v xml:space="preserve"> </v>
          </cell>
          <cell r="AW18" t="str">
            <v xml:space="preserve"> </v>
          </cell>
          <cell r="AY18" t="str">
            <v>!</v>
          </cell>
          <cell r="BA18" t="str">
            <v>!</v>
          </cell>
          <cell r="BC18" t="str">
            <v>!</v>
          </cell>
          <cell r="BE18" t="str">
            <v>!</v>
          </cell>
        </row>
        <row r="19">
          <cell r="Y19" t="str">
            <v>!</v>
          </cell>
          <cell r="Z19" t="str">
            <v>!</v>
          </cell>
          <cell r="AA19">
            <v>26.449785800000001</v>
          </cell>
          <cell r="AB19" t="str">
            <v>!</v>
          </cell>
          <cell r="AC19">
            <v>6.8191364600000002</v>
          </cell>
          <cell r="AD19" t="str">
            <v>!</v>
          </cell>
          <cell r="AE19" t="str">
            <v>!</v>
          </cell>
          <cell r="AF19">
            <v>6.2630784999999998</v>
          </cell>
          <cell r="AG19" t="str">
            <v>!</v>
          </cell>
          <cell r="AH19">
            <v>5.8398999999999983</v>
          </cell>
          <cell r="AI19" t="str">
            <v>!</v>
          </cell>
          <cell r="AJ19">
            <v>6.1163850399999973</v>
          </cell>
          <cell r="AK19" t="str">
            <v>!</v>
          </cell>
          <cell r="AL19">
            <v>25.038499999999996</v>
          </cell>
          <cell r="AM19" t="str">
            <v>!</v>
          </cell>
          <cell r="AN19">
            <v>6.878876749999999</v>
          </cell>
          <cell r="AO19">
            <v>6.6764393499999999</v>
          </cell>
          <cell r="AP19">
            <v>6.0086032500000002</v>
          </cell>
          <cell r="AQ19">
            <v>6.0086032500000002</v>
          </cell>
          <cell r="AR19" t="str">
            <v>!</v>
          </cell>
          <cell r="AS19">
            <v>25.206600000000002</v>
          </cell>
          <cell r="AT19" t="str">
            <v>!</v>
          </cell>
          <cell r="AU19">
            <v>5.7611625000000002</v>
          </cell>
          <cell r="AV19">
            <v>5.7611625000000002</v>
          </cell>
          <cell r="AW19">
            <v>5.7611625000000002</v>
          </cell>
          <cell r="AX19">
            <v>5.7611625000000002</v>
          </cell>
          <cell r="AY19" t="str">
            <v>!</v>
          </cell>
          <cell r="AZ19">
            <v>23.044650000000001</v>
          </cell>
          <cell r="BA19" t="str">
            <v>!</v>
          </cell>
          <cell r="BB19">
            <v>19.646299999999997</v>
          </cell>
          <cell r="BC19" t="str">
            <v>!</v>
          </cell>
          <cell r="BD19">
            <v>12.769500000000001</v>
          </cell>
          <cell r="BE19" t="str">
            <v>!</v>
          </cell>
        </row>
        <row r="20">
          <cell r="Y20" t="str">
            <v>!</v>
          </cell>
          <cell r="Z20" t="str">
            <v>!</v>
          </cell>
          <cell r="AA20">
            <v>19.6198002</v>
          </cell>
          <cell r="AB20" t="str">
            <v>!</v>
          </cell>
          <cell r="AC20">
            <v>5.0160591600000002</v>
          </cell>
          <cell r="AD20" t="str">
            <v>!</v>
          </cell>
          <cell r="AE20" t="str">
            <v>!</v>
          </cell>
          <cell r="AF20">
            <v>4.5151623999999995</v>
          </cell>
          <cell r="AG20" t="str">
            <v>!</v>
          </cell>
          <cell r="AH20">
            <v>4.1005999999999991</v>
          </cell>
          <cell r="AI20" t="str">
            <v>!</v>
          </cell>
          <cell r="AJ20">
            <v>4.428178439999999</v>
          </cell>
          <cell r="AK20" t="str">
            <v>!</v>
          </cell>
          <cell r="AL20">
            <v>18.059999999999999</v>
          </cell>
          <cell r="AM20" t="str">
            <v>!</v>
          </cell>
          <cell r="AN20">
            <v>5.1388594999999988</v>
          </cell>
          <cell r="AO20">
            <v>5.057317799999999</v>
          </cell>
          <cell r="AP20">
            <v>3.26087265</v>
          </cell>
          <cell r="AQ20">
            <v>3.26087265</v>
          </cell>
          <cell r="AR20" t="str">
            <v>!</v>
          </cell>
          <cell r="AS20">
            <v>16.352</v>
          </cell>
          <cell r="AT20" t="str">
            <v>!</v>
          </cell>
          <cell r="AU20">
            <v>3.4450499999999997</v>
          </cell>
          <cell r="AV20">
            <v>3.4450499999999997</v>
          </cell>
          <cell r="AW20">
            <v>3.4450499999999997</v>
          </cell>
          <cell r="AX20">
            <v>3.4450499999999997</v>
          </cell>
          <cell r="AY20" t="str">
            <v>!</v>
          </cell>
          <cell r="AZ20">
            <v>13.780199999999999</v>
          </cell>
          <cell r="BA20" t="str">
            <v>!</v>
          </cell>
          <cell r="BB20">
            <v>11.379199999999999</v>
          </cell>
          <cell r="BC20" t="str">
            <v>!</v>
          </cell>
          <cell r="BD20">
            <v>8.7430000000000003</v>
          </cell>
          <cell r="BE20" t="str">
            <v>!</v>
          </cell>
        </row>
        <row r="21">
          <cell r="Y21" t="str">
            <v>!</v>
          </cell>
          <cell r="Z21" t="str">
            <v>!</v>
          </cell>
          <cell r="AA21">
            <v>6.1344166000000007</v>
          </cell>
          <cell r="AB21" t="str">
            <v>!</v>
          </cell>
          <cell r="AC21">
            <v>1.6248518000000001</v>
          </cell>
          <cell r="AD21" t="str">
            <v>!</v>
          </cell>
          <cell r="AE21" t="str">
            <v>!</v>
          </cell>
          <cell r="AF21">
            <v>1.5687321000000001</v>
          </cell>
          <cell r="AG21" t="str">
            <v>!</v>
          </cell>
          <cell r="AH21">
            <v>1.5287999999999999</v>
          </cell>
          <cell r="AI21" t="str">
            <v>!</v>
          </cell>
          <cell r="AJ21">
            <v>1.5176160999999992</v>
          </cell>
          <cell r="AK21" t="str">
            <v>!</v>
          </cell>
          <cell r="AL21">
            <v>6.24</v>
          </cell>
          <cell r="AM21" t="str">
            <v>!</v>
          </cell>
          <cell r="AN21">
            <v>1.6621702500000002</v>
          </cell>
          <cell r="AO21">
            <v>1.54870755</v>
          </cell>
          <cell r="AP21">
            <v>2.6468611000000002</v>
          </cell>
          <cell r="AQ21">
            <v>2.6468611000000002</v>
          </cell>
          <cell r="AR21" t="str">
            <v>!</v>
          </cell>
          <cell r="AS21">
            <v>8.5045999999999999</v>
          </cell>
          <cell r="AT21" t="str">
            <v>!</v>
          </cell>
          <cell r="AU21">
            <v>2.1324874999999999</v>
          </cell>
          <cell r="AV21">
            <v>2.1324874999999999</v>
          </cell>
          <cell r="AW21">
            <v>2.1324874999999999</v>
          </cell>
          <cell r="AX21">
            <v>2.1324874999999999</v>
          </cell>
          <cell r="AY21" t="str">
            <v>!</v>
          </cell>
          <cell r="AZ21">
            <v>8.5299499999999995</v>
          </cell>
          <cell r="BA21" t="str">
            <v>!</v>
          </cell>
          <cell r="BB21">
            <v>7.6141000000000005</v>
          </cell>
          <cell r="BC21" t="str">
            <v>!</v>
          </cell>
          <cell r="BD21">
            <v>3.7765</v>
          </cell>
          <cell r="BE21" t="str">
            <v>!</v>
          </cell>
        </row>
        <row r="22">
          <cell r="Y22" t="str">
            <v>!</v>
          </cell>
          <cell r="Z22" t="str">
            <v>!</v>
          </cell>
          <cell r="AA22">
            <v>0.69556899999999999</v>
          </cell>
          <cell r="AB22" t="str">
            <v>!</v>
          </cell>
          <cell r="AC22">
            <v>0.17822550000000001</v>
          </cell>
          <cell r="AD22" t="str">
            <v>!</v>
          </cell>
          <cell r="AE22" t="str">
            <v>!</v>
          </cell>
          <cell r="AF22">
            <v>0.17918400000000001</v>
          </cell>
          <cell r="AG22" t="str">
            <v>!</v>
          </cell>
          <cell r="AH22">
            <v>0.21049999999999999</v>
          </cell>
          <cell r="AI22" t="str">
            <v>!</v>
          </cell>
          <cell r="AJ22">
            <v>0.17059049999999987</v>
          </cell>
          <cell r="AK22" t="str">
            <v>!</v>
          </cell>
          <cell r="AL22">
            <v>0.73849999999999993</v>
          </cell>
          <cell r="AM22" t="str">
            <v>!</v>
          </cell>
          <cell r="AN22">
            <v>7.7847E-2</v>
          </cell>
          <cell r="AO22">
            <v>7.0414000000000004E-2</v>
          </cell>
          <cell r="AP22">
            <v>0.1008695</v>
          </cell>
          <cell r="AQ22">
            <v>0.1008695</v>
          </cell>
          <cell r="AR22" t="str">
            <v>!</v>
          </cell>
          <cell r="AS22">
            <v>0.35</v>
          </cell>
          <cell r="AT22" t="str">
            <v>!</v>
          </cell>
          <cell r="AU22">
            <v>0.18362499999999998</v>
          </cell>
          <cell r="AV22">
            <v>0.18362499999999998</v>
          </cell>
          <cell r="AW22">
            <v>0.18362499999999998</v>
          </cell>
          <cell r="AX22">
            <v>0.18362499999999998</v>
          </cell>
          <cell r="AY22" t="str">
            <v>!</v>
          </cell>
          <cell r="AZ22">
            <v>0.73449999999999993</v>
          </cell>
          <cell r="BA22" t="str">
            <v>!</v>
          </cell>
          <cell r="BB22">
            <v>0.65300000000000002</v>
          </cell>
          <cell r="BC22" t="str">
            <v>!</v>
          </cell>
          <cell r="BD22">
            <v>0.25</v>
          </cell>
          <cell r="BE22" t="str">
            <v>!</v>
          </cell>
        </row>
        <row r="23">
          <cell r="Y23" t="str">
            <v>!</v>
          </cell>
          <cell r="Z23" t="str">
            <v>!</v>
          </cell>
          <cell r="AB23" t="str">
            <v>!</v>
          </cell>
          <cell r="AD23" t="str">
            <v>!</v>
          </cell>
          <cell r="AE23" t="str">
            <v>!</v>
          </cell>
          <cell r="AG23" t="str">
            <v>!</v>
          </cell>
          <cell r="AI23" t="str">
            <v>!</v>
          </cell>
          <cell r="AK23" t="str">
            <v>!</v>
          </cell>
          <cell r="AM23" t="str">
            <v>!</v>
          </cell>
          <cell r="AN23" t="str">
            <v xml:space="preserve"> </v>
          </cell>
          <cell r="AO23" t="str">
            <v xml:space="preserve"> </v>
          </cell>
          <cell r="AP23" t="str">
            <v xml:space="preserve"> </v>
          </cell>
          <cell r="AQ23" t="str">
            <v xml:space="preserve"> </v>
          </cell>
          <cell r="AR23" t="str">
            <v>!</v>
          </cell>
          <cell r="AT23" t="str">
            <v>!</v>
          </cell>
          <cell r="AU23" t="str">
            <v xml:space="preserve"> </v>
          </cell>
          <cell r="AV23" t="str">
            <v xml:space="preserve"> </v>
          </cell>
          <cell r="AW23" t="str">
            <v xml:space="preserve"> </v>
          </cell>
          <cell r="AX23" t="str">
            <v xml:space="preserve"> </v>
          </cell>
          <cell r="AY23" t="str">
            <v>!</v>
          </cell>
          <cell r="BA23" t="str">
            <v>!</v>
          </cell>
          <cell r="BC23" t="str">
            <v>!</v>
          </cell>
          <cell r="BE23" t="str">
            <v>!</v>
          </cell>
        </row>
        <row r="24">
          <cell r="Y24" t="str">
            <v>!</v>
          </cell>
          <cell r="Z24" t="str">
            <v>!</v>
          </cell>
          <cell r="AB24" t="str">
            <v>!</v>
          </cell>
          <cell r="AD24" t="str">
            <v>!</v>
          </cell>
          <cell r="AE24" t="str">
            <v>!</v>
          </cell>
          <cell r="AG24" t="str">
            <v>!</v>
          </cell>
          <cell r="AI24" t="str">
            <v>!</v>
          </cell>
          <cell r="AK24" t="str">
            <v>!</v>
          </cell>
          <cell r="AM24" t="str">
            <v>!</v>
          </cell>
          <cell r="AN24" t="str">
            <v xml:space="preserve"> </v>
          </cell>
          <cell r="AO24" t="str">
            <v xml:space="preserve"> </v>
          </cell>
          <cell r="AP24" t="str">
            <v xml:space="preserve"> </v>
          </cell>
          <cell r="AQ24" t="str">
            <v xml:space="preserve"> </v>
          </cell>
          <cell r="AR24" t="str">
            <v>!</v>
          </cell>
          <cell r="AT24" t="str">
            <v>!</v>
          </cell>
          <cell r="AU24" t="str">
            <v xml:space="preserve"> </v>
          </cell>
          <cell r="AV24" t="str">
            <v xml:space="preserve"> </v>
          </cell>
          <cell r="AW24" t="str">
            <v xml:space="preserve"> </v>
          </cell>
          <cell r="AX24" t="str">
            <v xml:space="preserve"> </v>
          </cell>
          <cell r="AY24" t="str">
            <v>!</v>
          </cell>
          <cell r="BA24" t="str">
            <v>!</v>
          </cell>
          <cell r="BC24" t="str">
            <v>!</v>
          </cell>
          <cell r="BE24" t="str">
            <v>!</v>
          </cell>
        </row>
        <row r="25">
          <cell r="Y25" t="str">
            <v>!</v>
          </cell>
          <cell r="Z25" t="str">
            <v>!</v>
          </cell>
          <cell r="AA25">
            <v>12.4072022</v>
          </cell>
          <cell r="AB25" t="str">
            <v>!</v>
          </cell>
          <cell r="AC25">
            <v>3.2028853399999999</v>
          </cell>
          <cell r="AD25" t="str">
            <v>!</v>
          </cell>
          <cell r="AE25" t="str">
            <v>!</v>
          </cell>
          <cell r="AF25">
            <v>2.9589555000000001</v>
          </cell>
          <cell r="AG25" t="str">
            <v>!</v>
          </cell>
          <cell r="AH25">
            <v>2.7910999999999997</v>
          </cell>
          <cell r="AI25" t="str">
            <v>!</v>
          </cell>
          <cell r="AJ25">
            <v>2.8855591599999992</v>
          </cell>
          <cell r="AK25" t="str">
            <v>!</v>
          </cell>
          <cell r="AL25">
            <v>11.838499999999998</v>
          </cell>
          <cell r="AM25" t="str">
            <v>!</v>
          </cell>
          <cell r="AN25">
            <v>3.0997891500000003</v>
          </cell>
          <cell r="AO25">
            <v>2.9903723499999999</v>
          </cell>
          <cell r="AP25">
            <v>2.9236192499999998</v>
          </cell>
          <cell r="AQ25">
            <v>2.9236192499999998</v>
          </cell>
          <cell r="AR25" t="str">
            <v>!</v>
          </cell>
          <cell r="AS25">
            <v>11.937399999999998</v>
          </cell>
          <cell r="AT25" t="str">
            <v>!</v>
          </cell>
          <cell r="AU25">
            <v>2.8083375000000004</v>
          </cell>
          <cell r="AV25">
            <v>2.8083375000000004</v>
          </cell>
          <cell r="AW25">
            <v>2.8083375000000004</v>
          </cell>
          <cell r="AX25">
            <v>2.8083375000000004</v>
          </cell>
          <cell r="AY25" t="str">
            <v>!</v>
          </cell>
          <cell r="AZ25">
            <v>8.6445000000000007</v>
          </cell>
          <cell r="BA25" t="str">
            <v>!</v>
          </cell>
          <cell r="BB25">
            <v>9.6297000000000015</v>
          </cell>
          <cell r="BC25" t="str">
            <v>!</v>
          </cell>
          <cell r="BD25">
            <v>6.0305</v>
          </cell>
          <cell r="BE25" t="str">
            <v>!</v>
          </cell>
        </row>
        <row r="26">
          <cell r="Y26" t="str">
            <v>!</v>
          </cell>
          <cell r="Z26" t="str">
            <v>!</v>
          </cell>
          <cell r="AA26">
            <v>8.4084858000000011</v>
          </cell>
          <cell r="AB26" t="str">
            <v>!</v>
          </cell>
          <cell r="AC26">
            <v>2.14973964</v>
          </cell>
          <cell r="AD26" t="str">
            <v>!</v>
          </cell>
          <cell r="AE26" t="str">
            <v>!</v>
          </cell>
          <cell r="AF26">
            <v>1.9350695999999998</v>
          </cell>
          <cell r="AG26" t="str">
            <v>!</v>
          </cell>
          <cell r="AH26">
            <v>1.7573999999999999</v>
          </cell>
          <cell r="AI26" t="str">
            <v>!</v>
          </cell>
          <cell r="AJ26">
            <v>1.8977907599999997</v>
          </cell>
          <cell r="AK26" t="str">
            <v>!</v>
          </cell>
          <cell r="AL26">
            <v>7.7399999999999984</v>
          </cell>
          <cell r="AM26" t="str">
            <v>!</v>
          </cell>
          <cell r="AN26">
            <v>2.1269274</v>
          </cell>
          <cell r="AO26">
            <v>2.0860389000000001</v>
          </cell>
          <cell r="AP26">
            <v>1.3975168499999999</v>
          </cell>
          <cell r="AQ26">
            <v>1.3975168499999999</v>
          </cell>
          <cell r="AR26" t="str">
            <v>!</v>
          </cell>
          <cell r="AS26">
            <v>7.008</v>
          </cell>
          <cell r="AT26" t="str">
            <v>!</v>
          </cell>
          <cell r="AU26">
            <v>1.47645</v>
          </cell>
          <cell r="AV26">
            <v>1.47645</v>
          </cell>
          <cell r="AW26">
            <v>1.47645</v>
          </cell>
          <cell r="AX26">
            <v>1.47645</v>
          </cell>
          <cell r="AY26" t="str">
            <v>!</v>
          </cell>
          <cell r="AZ26">
            <v>5.47</v>
          </cell>
          <cell r="BA26" t="str">
            <v>!</v>
          </cell>
          <cell r="BB26">
            <v>4.8768000000000002</v>
          </cell>
          <cell r="BC26" t="str">
            <v>!</v>
          </cell>
          <cell r="BD26">
            <v>3.7469999999999999</v>
          </cell>
          <cell r="BE26" t="str">
            <v>!</v>
          </cell>
        </row>
        <row r="27">
          <cell r="Y27" t="str">
            <v>!</v>
          </cell>
          <cell r="Z27" t="str">
            <v>!</v>
          </cell>
          <cell r="AA27">
            <v>3.3031473999999998</v>
          </cell>
          <cell r="AB27" t="str">
            <v>!</v>
          </cell>
          <cell r="AC27">
            <v>0.87492020000000004</v>
          </cell>
          <cell r="AD27" t="str">
            <v>!</v>
          </cell>
          <cell r="AE27" t="str">
            <v>!</v>
          </cell>
          <cell r="AF27">
            <v>0.84470190000000001</v>
          </cell>
          <cell r="AG27" t="str">
            <v>!</v>
          </cell>
          <cell r="AH27">
            <v>0.82319999999999993</v>
          </cell>
          <cell r="AI27" t="str">
            <v>!</v>
          </cell>
          <cell r="AJ27">
            <v>0.81717789999999946</v>
          </cell>
          <cell r="AK27" t="str">
            <v>!</v>
          </cell>
          <cell r="AL27">
            <v>3.3599999999999994</v>
          </cell>
          <cell r="AM27" t="str">
            <v>!</v>
          </cell>
          <cell r="AN27">
            <v>0.89501474999999997</v>
          </cell>
          <cell r="AO27">
            <v>0.8339194499999999</v>
          </cell>
          <cell r="AP27">
            <v>1.4252328999999999</v>
          </cell>
          <cell r="AQ27">
            <v>1.4252328999999999</v>
          </cell>
          <cell r="AR27" t="str">
            <v>!</v>
          </cell>
          <cell r="AS27">
            <v>4.5793999999999997</v>
          </cell>
          <cell r="AT27" t="str">
            <v>!</v>
          </cell>
          <cell r="AU27">
            <v>1.1482625</v>
          </cell>
          <cell r="AV27">
            <v>1.1482625</v>
          </cell>
          <cell r="AW27">
            <v>1.1482625</v>
          </cell>
          <cell r="AX27">
            <v>1.1482625</v>
          </cell>
          <cell r="AY27" t="str">
            <v>!</v>
          </cell>
          <cell r="AZ27">
            <v>2.44</v>
          </cell>
          <cell r="BA27" t="str">
            <v>!</v>
          </cell>
          <cell r="BB27">
            <v>4.0998999999999999</v>
          </cell>
          <cell r="BC27" t="str">
            <v>!</v>
          </cell>
          <cell r="BD27">
            <v>2.0334999999999996</v>
          </cell>
          <cell r="BE27" t="str">
            <v>!</v>
          </cell>
        </row>
        <row r="28">
          <cell r="Y28" t="str">
            <v>!</v>
          </cell>
          <cell r="Z28" t="str">
            <v>!</v>
          </cell>
          <cell r="AA28">
            <v>0.69556899999999999</v>
          </cell>
          <cell r="AB28" t="str">
            <v>!</v>
          </cell>
          <cell r="AC28">
            <v>0.17822550000000001</v>
          </cell>
          <cell r="AD28" t="str">
            <v>!</v>
          </cell>
          <cell r="AE28" t="str">
            <v>!</v>
          </cell>
          <cell r="AF28">
            <v>0.17918400000000001</v>
          </cell>
          <cell r="AG28" t="str">
            <v>!</v>
          </cell>
          <cell r="AH28">
            <v>0.21049999999999999</v>
          </cell>
          <cell r="AI28" t="str">
            <v>!</v>
          </cell>
          <cell r="AJ28">
            <v>0.17059049999999987</v>
          </cell>
          <cell r="AK28" t="str">
            <v>!</v>
          </cell>
          <cell r="AL28">
            <v>0.73849999999999993</v>
          </cell>
          <cell r="AM28" t="str">
            <v>!</v>
          </cell>
          <cell r="AN28">
            <v>7.7847E-2</v>
          </cell>
          <cell r="AO28">
            <v>7.0414000000000004E-2</v>
          </cell>
          <cell r="AP28">
            <v>0.1008695</v>
          </cell>
          <cell r="AQ28">
            <v>0.1008695</v>
          </cell>
          <cell r="AR28" t="str">
            <v>!</v>
          </cell>
          <cell r="AS28">
            <v>0.35</v>
          </cell>
          <cell r="AT28" t="str">
            <v>!</v>
          </cell>
          <cell r="AU28">
            <v>0.18362499999999998</v>
          </cell>
          <cell r="AV28">
            <v>0.18362499999999998</v>
          </cell>
          <cell r="AW28">
            <v>0.18362499999999998</v>
          </cell>
          <cell r="AX28">
            <v>0.18362499999999998</v>
          </cell>
          <cell r="AY28" t="str">
            <v>!</v>
          </cell>
          <cell r="AZ28">
            <v>0.73449999999999993</v>
          </cell>
          <cell r="BA28" t="str">
            <v>!</v>
          </cell>
          <cell r="BB28">
            <v>0.65300000000000002</v>
          </cell>
          <cell r="BC28" t="str">
            <v>!</v>
          </cell>
          <cell r="BD28">
            <v>0.25</v>
          </cell>
          <cell r="BE28" t="str">
            <v>!</v>
          </cell>
        </row>
        <row r="29">
          <cell r="Y29" t="str">
            <v>!</v>
          </cell>
          <cell r="Z29" t="str">
            <v>!</v>
          </cell>
          <cell r="AB29" t="str">
            <v>!</v>
          </cell>
          <cell r="AD29" t="str">
            <v>!</v>
          </cell>
          <cell r="AE29" t="str">
            <v>!</v>
          </cell>
          <cell r="AG29" t="str">
            <v>!</v>
          </cell>
          <cell r="AI29" t="str">
            <v>!</v>
          </cell>
          <cell r="AK29" t="str">
            <v>!</v>
          </cell>
          <cell r="AM29" t="str">
            <v>!</v>
          </cell>
          <cell r="AN29" t="str">
            <v xml:space="preserve"> </v>
          </cell>
          <cell r="AO29" t="str">
            <v xml:space="preserve"> </v>
          </cell>
          <cell r="AP29" t="str">
            <v xml:space="preserve"> </v>
          </cell>
          <cell r="AQ29" t="str">
            <v xml:space="preserve"> </v>
          </cell>
          <cell r="AR29" t="str">
            <v>!</v>
          </cell>
          <cell r="AT29" t="str">
            <v>!</v>
          </cell>
          <cell r="AU29" t="str">
            <v xml:space="preserve"> </v>
          </cell>
          <cell r="AV29" t="str">
            <v xml:space="preserve"> </v>
          </cell>
          <cell r="AW29" t="str">
            <v xml:space="preserve"> </v>
          </cell>
          <cell r="AX29" t="str">
            <v xml:space="preserve"> </v>
          </cell>
          <cell r="AY29" t="str">
            <v>!</v>
          </cell>
          <cell r="BA29" t="str">
            <v>!</v>
          </cell>
          <cell r="BC29" t="str">
            <v>!</v>
          </cell>
          <cell r="BE29" t="str">
            <v>!</v>
          </cell>
        </row>
        <row r="30">
          <cell r="AE30" t="str">
            <v>!</v>
          </cell>
          <cell r="AN30" t="str">
            <v xml:space="preserve"> </v>
          </cell>
          <cell r="AO30" t="str">
            <v xml:space="preserve"> </v>
          </cell>
          <cell r="AP30" t="str">
            <v xml:space="preserve"> </v>
          </cell>
          <cell r="AQ30" t="str">
            <v xml:space="preserve"> </v>
          </cell>
          <cell r="AR30" t="str">
            <v>!</v>
          </cell>
          <cell r="AT30" t="str">
            <v>!</v>
          </cell>
          <cell r="AU30" t="str">
            <v xml:space="preserve"> </v>
          </cell>
          <cell r="AV30" t="str">
            <v xml:space="preserve"> </v>
          </cell>
          <cell r="AW30" t="str">
            <v xml:space="preserve"> </v>
          </cell>
          <cell r="AX30" t="str">
            <v xml:space="preserve"> </v>
          </cell>
          <cell r="AY30" t="str">
            <v>!</v>
          </cell>
        </row>
        <row r="31">
          <cell r="Y31" t="str">
            <v>!</v>
          </cell>
          <cell r="Z31" t="str">
            <v>!</v>
          </cell>
          <cell r="AB31" t="str">
            <v>!</v>
          </cell>
          <cell r="AD31" t="str">
            <v>!</v>
          </cell>
          <cell r="AE31" t="str">
            <v>!</v>
          </cell>
          <cell r="AG31" t="str">
            <v>!</v>
          </cell>
          <cell r="AI31" t="str">
            <v>!</v>
          </cell>
          <cell r="AK31" t="str">
            <v>!</v>
          </cell>
          <cell r="AM31" t="str">
            <v>!</v>
          </cell>
          <cell r="AN31" t="str">
            <v xml:space="preserve"> </v>
          </cell>
          <cell r="AO31" t="str">
            <v xml:space="preserve"> </v>
          </cell>
          <cell r="AP31" t="str">
            <v xml:space="preserve"> </v>
          </cell>
          <cell r="AQ31" t="str">
            <v xml:space="preserve"> </v>
          </cell>
          <cell r="AR31" t="str">
            <v>!</v>
          </cell>
          <cell r="AT31" t="str">
            <v>!</v>
          </cell>
          <cell r="AU31" t="str">
            <v xml:space="preserve"> </v>
          </cell>
          <cell r="AV31" t="str">
            <v xml:space="preserve"> </v>
          </cell>
          <cell r="AW31" t="str">
            <v xml:space="preserve"> </v>
          </cell>
          <cell r="AX31" t="str">
            <v xml:space="preserve"> </v>
          </cell>
          <cell r="AY31" t="str">
            <v>!</v>
          </cell>
          <cell r="BA31" t="str">
            <v>!</v>
          </cell>
          <cell r="BC31" t="str">
            <v>!</v>
          </cell>
          <cell r="BE31" t="str">
            <v>!</v>
          </cell>
        </row>
        <row r="32">
          <cell r="Y32" t="str">
            <v>!</v>
          </cell>
          <cell r="Z32" t="str">
            <v>!</v>
          </cell>
          <cell r="AB32" t="str">
            <v>!</v>
          </cell>
          <cell r="AD32" t="str">
            <v>!</v>
          </cell>
          <cell r="AE32" t="str">
            <v>!</v>
          </cell>
          <cell r="AG32" t="str">
            <v>!</v>
          </cell>
          <cell r="AI32" t="str">
            <v>!</v>
          </cell>
          <cell r="AK32" t="str">
            <v>!</v>
          </cell>
          <cell r="AM32" t="str">
            <v>!</v>
          </cell>
          <cell r="AN32" t="str">
            <v xml:space="preserve"> </v>
          </cell>
          <cell r="AO32" t="str">
            <v xml:space="preserve"> </v>
          </cell>
          <cell r="AP32" t="str">
            <v xml:space="preserve"> </v>
          </cell>
          <cell r="AQ32" t="str">
            <v xml:space="preserve"> </v>
          </cell>
          <cell r="AR32" t="str">
            <v>!</v>
          </cell>
          <cell r="AT32" t="str">
            <v>!</v>
          </cell>
          <cell r="AU32" t="str">
            <v xml:space="preserve"> </v>
          </cell>
          <cell r="AV32" t="str">
            <v xml:space="preserve"> </v>
          </cell>
          <cell r="AW32" t="str">
            <v xml:space="preserve"> </v>
          </cell>
          <cell r="AX32" t="str">
            <v xml:space="preserve"> </v>
          </cell>
          <cell r="AY32" t="str">
            <v>!</v>
          </cell>
          <cell r="BA32" t="str">
            <v>!</v>
          </cell>
          <cell r="BC32" t="str">
            <v>!</v>
          </cell>
          <cell r="BE32" t="str">
            <v>!</v>
          </cell>
        </row>
        <row r="33">
          <cell r="Y33" t="str">
            <v>!</v>
          </cell>
          <cell r="Z33" t="str">
            <v>!</v>
          </cell>
          <cell r="AB33" t="str">
            <v>!</v>
          </cell>
          <cell r="AD33" t="str">
            <v>!</v>
          </cell>
          <cell r="AE33" t="str">
            <v>!</v>
          </cell>
          <cell r="AG33" t="str">
            <v>!</v>
          </cell>
          <cell r="AI33" t="str">
            <v>!</v>
          </cell>
          <cell r="AK33" t="str">
            <v>!</v>
          </cell>
          <cell r="AM33" t="str">
            <v>!</v>
          </cell>
          <cell r="AN33" t="str">
            <v xml:space="preserve"> </v>
          </cell>
          <cell r="AO33" t="str">
            <v xml:space="preserve"> </v>
          </cell>
          <cell r="AP33" t="str">
            <v xml:space="preserve"> </v>
          </cell>
          <cell r="AR33" t="str">
            <v>!</v>
          </cell>
          <cell r="AT33" t="str">
            <v>!</v>
          </cell>
          <cell r="AU33" t="str">
            <v xml:space="preserve"> </v>
          </cell>
          <cell r="AV33" t="str">
            <v xml:space="preserve"> </v>
          </cell>
          <cell r="AW33" t="str">
            <v xml:space="preserve"> </v>
          </cell>
          <cell r="AX33" t="str">
            <v xml:space="preserve"> </v>
          </cell>
          <cell r="AY33" t="str">
            <v>!</v>
          </cell>
          <cell r="BA33" t="str">
            <v>!</v>
          </cell>
          <cell r="BC33" t="str">
            <v>!</v>
          </cell>
          <cell r="BD33" t="str">
            <v xml:space="preserve"> </v>
          </cell>
          <cell r="BE33" t="str">
            <v>!</v>
          </cell>
        </row>
        <row r="34">
          <cell r="Y34" t="str">
            <v>!</v>
          </cell>
          <cell r="Z34" t="str">
            <v>!</v>
          </cell>
          <cell r="AA34">
            <v>37.712884000000003</v>
          </cell>
          <cell r="AB34" t="str">
            <v>!</v>
          </cell>
          <cell r="AC34">
            <v>9.4533177000000013</v>
          </cell>
          <cell r="AD34" t="str">
            <v>!</v>
          </cell>
          <cell r="AE34" t="str">
            <v>!</v>
          </cell>
          <cell r="AF34">
            <v>9.9818076999999992</v>
          </cell>
          <cell r="AG34" t="str">
            <v>!</v>
          </cell>
          <cell r="AH34">
            <v>8.5955690000000011</v>
          </cell>
          <cell r="AI34" t="str">
            <v>!</v>
          </cell>
          <cell r="AJ34">
            <v>10.0348994</v>
          </cell>
          <cell r="AK34" t="str">
            <v>!</v>
          </cell>
          <cell r="AL34">
            <v>38.065593800000002</v>
          </cell>
          <cell r="AM34" t="str">
            <v>!</v>
          </cell>
          <cell r="AN34">
            <v>10.2281084</v>
          </cell>
          <cell r="AO34">
            <v>8.8553163999999995</v>
          </cell>
          <cell r="AP34">
            <v>9.110210600000002</v>
          </cell>
          <cell r="AQ34">
            <v>8.9502106000000019</v>
          </cell>
          <cell r="AR34" t="str">
            <v>!</v>
          </cell>
          <cell r="AS34">
            <v>37.143845999999996</v>
          </cell>
          <cell r="AT34" t="str">
            <v>!</v>
          </cell>
          <cell r="AU34">
            <v>8.5694999999999997</v>
          </cell>
          <cell r="AV34">
            <v>8.5694999999999997</v>
          </cell>
          <cell r="AW34">
            <v>8.5694999999999997</v>
          </cell>
          <cell r="AX34">
            <v>8.5694999999999997</v>
          </cell>
          <cell r="AY34" t="str">
            <v>!</v>
          </cell>
          <cell r="AZ34">
            <v>34.277999999999999</v>
          </cell>
          <cell r="BA34" t="str">
            <v>!</v>
          </cell>
          <cell r="BB34">
            <v>29.276</v>
          </cell>
          <cell r="BC34" t="str">
            <v>!</v>
          </cell>
          <cell r="BD34">
            <v>18.8</v>
          </cell>
          <cell r="BE34" t="str">
            <v>!</v>
          </cell>
        </row>
        <row r="35">
          <cell r="Y35" t="str">
            <v>!</v>
          </cell>
          <cell r="Z35" t="str">
            <v>!</v>
          </cell>
          <cell r="AA35">
            <v>27.404764</v>
          </cell>
          <cell r="AB35" t="str">
            <v>!</v>
          </cell>
          <cell r="AC35">
            <v>6.5847247000000007</v>
          </cell>
          <cell r="AD35" t="str">
            <v>!</v>
          </cell>
          <cell r="AE35" t="str">
            <v>!</v>
          </cell>
          <cell r="AF35">
            <v>6.7716286999999999</v>
          </cell>
          <cell r="AG35" t="str">
            <v>!</v>
          </cell>
          <cell r="AH35">
            <v>5.8322080000000005</v>
          </cell>
          <cell r="AI35" t="str">
            <v>!</v>
          </cell>
          <cell r="AJ35">
            <v>7.5270884000000002</v>
          </cell>
          <cell r="AK35" t="str">
            <v>!</v>
          </cell>
          <cell r="AL35">
            <v>26.715649800000001</v>
          </cell>
          <cell r="AM35" t="str">
            <v>!</v>
          </cell>
          <cell r="AN35">
            <v>7.2782824000000002</v>
          </cell>
          <cell r="AO35">
            <v>6.2070794000000005</v>
          </cell>
          <cell r="AP35">
            <v>4.9373190999999998</v>
          </cell>
          <cell r="AQ35">
            <v>4.9373190999999998</v>
          </cell>
          <cell r="AR35" t="str">
            <v>!</v>
          </cell>
          <cell r="AS35">
            <v>23.36</v>
          </cell>
          <cell r="AT35" t="str">
            <v>!</v>
          </cell>
          <cell r="AU35">
            <v>4.9215</v>
          </cell>
          <cell r="AV35">
            <v>4.9215</v>
          </cell>
          <cell r="AW35">
            <v>4.9215</v>
          </cell>
          <cell r="AX35">
            <v>4.9215</v>
          </cell>
          <cell r="AY35" t="str">
            <v>!</v>
          </cell>
          <cell r="AZ35">
            <v>19.686</v>
          </cell>
          <cell r="BA35" t="str">
            <v>!</v>
          </cell>
          <cell r="BB35">
            <v>16.256</v>
          </cell>
          <cell r="BC35" t="str">
            <v>!</v>
          </cell>
          <cell r="BD35">
            <v>12.49</v>
          </cell>
          <cell r="BE35" t="str">
            <v>!</v>
          </cell>
        </row>
        <row r="36">
          <cell r="Y36" t="str">
            <v>!</v>
          </cell>
          <cell r="Z36" t="str">
            <v>!</v>
          </cell>
          <cell r="AA36">
            <v>9.3005639999999996</v>
          </cell>
          <cell r="AB36" t="str">
            <v>!</v>
          </cell>
          <cell r="AC36">
            <v>2.6537499999999996</v>
          </cell>
          <cell r="AD36" t="str">
            <v>!</v>
          </cell>
          <cell r="AE36" t="str">
            <v>!</v>
          </cell>
          <cell r="AF36">
            <v>2.7867320000000002</v>
          </cell>
          <cell r="AG36" t="str">
            <v>!</v>
          </cell>
          <cell r="AH36">
            <v>2.7633609999999997</v>
          </cell>
          <cell r="AI36" t="str">
            <v>!</v>
          </cell>
          <cell r="AJ36">
            <v>2.307893</v>
          </cell>
          <cell r="AK36" t="str">
            <v>!</v>
          </cell>
          <cell r="AL36">
            <v>10.511735999999999</v>
          </cell>
          <cell r="AM36" t="str">
            <v>!</v>
          </cell>
          <cell r="AN36">
            <v>2.7599799999999997</v>
          </cell>
          <cell r="AO36">
            <v>2.648237</v>
          </cell>
          <cell r="AP36">
            <v>3.8378915000000005</v>
          </cell>
          <cell r="AQ36">
            <v>3.8378915000000005</v>
          </cell>
          <cell r="AR36" t="str">
            <v>!</v>
          </cell>
          <cell r="AS36">
            <v>13.084</v>
          </cell>
          <cell r="AT36" t="str">
            <v>!</v>
          </cell>
          <cell r="AU36">
            <v>3.2807499999999998</v>
          </cell>
          <cell r="AV36">
            <v>3.2807499999999998</v>
          </cell>
          <cell r="AW36">
            <v>3.2807499999999998</v>
          </cell>
          <cell r="AX36">
            <v>3.2807499999999998</v>
          </cell>
          <cell r="AY36" t="str">
            <v>!</v>
          </cell>
          <cell r="AZ36">
            <v>13.122999999999999</v>
          </cell>
          <cell r="BA36" t="str">
            <v>!</v>
          </cell>
          <cell r="BB36">
            <v>11.714</v>
          </cell>
          <cell r="BC36" t="str">
            <v>!</v>
          </cell>
          <cell r="BD36">
            <v>5.81</v>
          </cell>
          <cell r="BE36" t="str">
            <v>!</v>
          </cell>
        </row>
        <row r="37">
          <cell r="Y37" t="str">
            <v>!</v>
          </cell>
          <cell r="Z37" t="str">
            <v>!</v>
          </cell>
          <cell r="AA37">
            <v>1.0075560000000001</v>
          </cell>
          <cell r="AB37" t="str">
            <v>!</v>
          </cell>
          <cell r="AC37">
            <v>0.21484300000000001</v>
          </cell>
          <cell r="AD37" t="str">
            <v>!</v>
          </cell>
          <cell r="AE37" t="str">
            <v>!</v>
          </cell>
          <cell r="AF37">
            <v>0.42344700000000002</v>
          </cell>
          <cell r="AG37" t="str">
            <v>!</v>
          </cell>
          <cell r="AH37">
            <v>0</v>
          </cell>
          <cell r="AI37" t="str">
            <v>!</v>
          </cell>
          <cell r="AJ37">
            <v>0.19991800000000001</v>
          </cell>
          <cell r="AK37" t="str">
            <v>!</v>
          </cell>
          <cell r="AL37">
            <v>0.83820800000000006</v>
          </cell>
          <cell r="AM37" t="str">
            <v>!</v>
          </cell>
          <cell r="AN37">
            <v>0.18984599999999999</v>
          </cell>
          <cell r="AO37">
            <v>0</v>
          </cell>
          <cell r="AP37">
            <v>0.33499999999999996</v>
          </cell>
          <cell r="AQ37">
            <v>0.17499999999999999</v>
          </cell>
          <cell r="AR37" t="str">
            <v>!</v>
          </cell>
          <cell r="AS37">
            <v>0.69984599999999997</v>
          </cell>
          <cell r="AT37" t="str">
            <v>!</v>
          </cell>
          <cell r="AU37">
            <v>0.36724999999999997</v>
          </cell>
          <cell r="AV37">
            <v>0.36724999999999997</v>
          </cell>
          <cell r="AW37">
            <v>0.36724999999999997</v>
          </cell>
          <cell r="AX37">
            <v>0.36724999999999997</v>
          </cell>
          <cell r="AY37" t="str">
            <v>!</v>
          </cell>
          <cell r="AZ37">
            <v>1.4689999999999999</v>
          </cell>
          <cell r="BA37" t="str">
            <v>!</v>
          </cell>
          <cell r="BB37">
            <v>1.306</v>
          </cell>
          <cell r="BC37" t="str">
            <v>!</v>
          </cell>
          <cell r="BD37">
            <v>0.5</v>
          </cell>
          <cell r="BE37" t="str">
            <v>!</v>
          </cell>
        </row>
        <row r="38">
          <cell r="Y38" t="str">
            <v>!</v>
          </cell>
          <cell r="Z38" t="str">
            <v>!</v>
          </cell>
          <cell r="AB38" t="str">
            <v>!</v>
          </cell>
          <cell r="AD38" t="str">
            <v>!</v>
          </cell>
          <cell r="AE38" t="str">
            <v>!</v>
          </cell>
          <cell r="AF38" t="str">
            <v xml:space="preserve"> </v>
          </cell>
          <cell r="AG38" t="str">
            <v>!</v>
          </cell>
          <cell r="AH38" t="str">
            <v xml:space="preserve"> </v>
          </cell>
          <cell r="AI38" t="str">
            <v>!</v>
          </cell>
          <cell r="AJ38" t="str">
            <v xml:space="preserve"> </v>
          </cell>
          <cell r="AK38" t="str">
            <v>!</v>
          </cell>
          <cell r="AM38" t="str">
            <v>!</v>
          </cell>
          <cell r="AN38" t="str">
            <v xml:space="preserve"> </v>
          </cell>
          <cell r="AO38" t="str">
            <v xml:space="preserve"> </v>
          </cell>
          <cell r="AP38" t="str">
            <v xml:space="preserve"> </v>
          </cell>
          <cell r="AQ38" t="str">
            <v xml:space="preserve"> </v>
          </cell>
          <cell r="AR38" t="str">
            <v>!</v>
          </cell>
          <cell r="AT38" t="str">
            <v>!</v>
          </cell>
          <cell r="AU38" t="str">
            <v xml:space="preserve"> </v>
          </cell>
          <cell r="AV38" t="str">
            <v xml:space="preserve"> </v>
          </cell>
          <cell r="AW38" t="str">
            <v xml:space="preserve"> </v>
          </cell>
          <cell r="AX38" t="str">
            <v xml:space="preserve"> </v>
          </cell>
          <cell r="AY38" t="str">
            <v>!</v>
          </cell>
          <cell r="BA38" t="str">
            <v>!</v>
          </cell>
          <cell r="BC38" t="str">
            <v>!</v>
          </cell>
          <cell r="BE38" t="str">
            <v>!</v>
          </cell>
        </row>
        <row r="39">
          <cell r="Y39" t="str">
            <v>!</v>
          </cell>
          <cell r="Z39" t="str">
            <v>!</v>
          </cell>
          <cell r="AB39" t="str">
            <v>!</v>
          </cell>
          <cell r="AD39" t="str">
            <v>!</v>
          </cell>
          <cell r="AE39" t="str">
            <v>!</v>
          </cell>
          <cell r="AG39" t="str">
            <v>!</v>
          </cell>
          <cell r="AI39" t="str">
            <v>!</v>
          </cell>
          <cell r="AK39" t="str">
            <v>!</v>
          </cell>
          <cell r="AM39" t="str">
            <v>!</v>
          </cell>
          <cell r="AO39" t="str">
            <v xml:space="preserve"> </v>
          </cell>
          <cell r="AP39" t="str">
            <v xml:space="preserve"> </v>
          </cell>
          <cell r="AQ39" t="str">
            <v xml:space="preserve"> </v>
          </cell>
          <cell r="AR39" t="str">
            <v>!</v>
          </cell>
          <cell r="AT39" t="str">
            <v>!</v>
          </cell>
          <cell r="AU39" t="str">
            <v xml:space="preserve"> </v>
          </cell>
          <cell r="AV39" t="str">
            <v xml:space="preserve"> </v>
          </cell>
          <cell r="AW39" t="str">
            <v xml:space="preserve"> </v>
          </cell>
          <cell r="AY39" t="str">
            <v>!</v>
          </cell>
          <cell r="BA39" t="str">
            <v>!</v>
          </cell>
          <cell r="BC39" t="str">
            <v>!</v>
          </cell>
          <cell r="BE39" t="str">
            <v>!</v>
          </cell>
        </row>
        <row r="40">
          <cell r="Y40" t="str">
            <v>!</v>
          </cell>
          <cell r="Z40" t="str">
            <v>!</v>
          </cell>
          <cell r="AA40">
            <v>25.1857294</v>
          </cell>
          <cell r="AB40" t="str">
            <v>!</v>
          </cell>
          <cell r="AC40">
            <v>6.3887429000000004</v>
          </cell>
          <cell r="AD40" t="str">
            <v>!</v>
          </cell>
          <cell r="AE40" t="str">
            <v>!</v>
          </cell>
          <cell r="AF40">
            <v>6.9718195999999999</v>
          </cell>
          <cell r="AG40" t="str">
            <v>!</v>
          </cell>
          <cell r="AH40">
            <v>5.9166591000000004</v>
          </cell>
          <cell r="AI40" t="str">
            <v>!</v>
          </cell>
          <cell r="AJ40">
            <v>7.6535938000000003</v>
          </cell>
          <cell r="AK40" t="str">
            <v>!</v>
          </cell>
          <cell r="AL40">
            <v>26.9308154</v>
          </cell>
          <cell r="AM40" t="str">
            <v>!</v>
          </cell>
          <cell r="AN40">
            <v>5.9398710999999995</v>
          </cell>
          <cell r="AO40">
            <v>5.8726650000000005</v>
          </cell>
          <cell r="AP40">
            <v>6.6972319499999999</v>
          </cell>
          <cell r="AQ40">
            <v>6.6972319499999999</v>
          </cell>
          <cell r="AR40">
            <v>0</v>
          </cell>
          <cell r="AS40">
            <v>25.207000000000001</v>
          </cell>
          <cell r="AT40" t="str">
            <v>!</v>
          </cell>
          <cell r="AU40">
            <v>5.7611625000000002</v>
          </cell>
          <cell r="AV40">
            <v>5.7611625000000002</v>
          </cell>
          <cell r="AW40">
            <v>5.7611625000000002</v>
          </cell>
          <cell r="AX40">
            <v>5.7611625000000002</v>
          </cell>
          <cell r="AY40" t="str">
            <v>!</v>
          </cell>
          <cell r="AZ40">
            <v>23.044650000000001</v>
          </cell>
          <cell r="BA40" t="str">
            <v>!</v>
          </cell>
          <cell r="BB40">
            <v>19.646299999999997</v>
          </cell>
          <cell r="BC40" t="str">
            <v>!</v>
          </cell>
          <cell r="BD40">
            <v>12.769500000000001</v>
          </cell>
          <cell r="BE40" t="str">
            <v>!</v>
          </cell>
        </row>
        <row r="41">
          <cell r="Y41" t="str">
            <v>!</v>
          </cell>
          <cell r="Z41" t="str">
            <v>!</v>
          </cell>
          <cell r="AA41">
            <v>18.452334799999999</v>
          </cell>
          <cell r="AB41" t="str">
            <v>!</v>
          </cell>
          <cell r="AC41">
            <v>4.3347429000000002</v>
          </cell>
          <cell r="AD41" t="str">
            <v>!</v>
          </cell>
          <cell r="AE41" t="str">
            <v>!</v>
          </cell>
          <cell r="AF41">
            <v>5.1238196</v>
          </cell>
          <cell r="AG41" t="str">
            <v>!</v>
          </cell>
          <cell r="AH41">
            <v>4.3024031000000003</v>
          </cell>
          <cell r="AI41" t="str">
            <v>!</v>
          </cell>
          <cell r="AJ41">
            <v>5.6973108000000003</v>
          </cell>
          <cell r="AK41" t="str">
            <v>!</v>
          </cell>
          <cell r="AL41">
            <v>19.458276400000003</v>
          </cell>
          <cell r="AM41" t="str">
            <v>!</v>
          </cell>
          <cell r="AN41">
            <v>4.2968710999999997</v>
          </cell>
          <cell r="AO41">
            <v>4.4096650000000004</v>
          </cell>
          <cell r="AP41">
            <v>3.8227319499999997</v>
          </cell>
          <cell r="AQ41">
            <v>3.8227319499999997</v>
          </cell>
          <cell r="AR41" t="str">
            <v>!</v>
          </cell>
          <cell r="AS41">
            <v>16.352</v>
          </cell>
          <cell r="AT41" t="str">
            <v>!</v>
          </cell>
          <cell r="AU41">
            <v>3.4450499999999997</v>
          </cell>
          <cell r="AV41">
            <v>3.4450499999999997</v>
          </cell>
          <cell r="AW41">
            <v>3.4450499999999997</v>
          </cell>
          <cell r="AX41">
            <v>3.4450499999999997</v>
          </cell>
          <cell r="AY41" t="str">
            <v>!</v>
          </cell>
          <cell r="AZ41">
            <v>13.780199999999999</v>
          </cell>
          <cell r="BA41" t="str">
            <v>!</v>
          </cell>
          <cell r="BB41">
            <v>11.379199999999999</v>
          </cell>
          <cell r="BC41" t="str">
            <v>!</v>
          </cell>
          <cell r="BD41">
            <v>8.7430000000000003</v>
          </cell>
          <cell r="BE41" t="str">
            <v>!</v>
          </cell>
        </row>
        <row r="42">
          <cell r="Y42" t="str">
            <v>!</v>
          </cell>
          <cell r="Z42" t="str">
            <v>!</v>
          </cell>
          <cell r="AA42">
            <v>6.2296165999999999</v>
          </cell>
          <cell r="AB42" t="str">
            <v>!</v>
          </cell>
          <cell r="AC42">
            <v>2.0539999999999998</v>
          </cell>
          <cell r="AD42" t="str">
            <v>!</v>
          </cell>
          <cell r="AE42" t="str">
            <v>!</v>
          </cell>
          <cell r="AF42">
            <v>1.6240000000000001</v>
          </cell>
          <cell r="AG42" t="str">
            <v>!</v>
          </cell>
          <cell r="AH42">
            <v>1.6142559999999999</v>
          </cell>
          <cell r="AI42" t="str">
            <v>!</v>
          </cell>
          <cell r="AJ42">
            <v>1.756365</v>
          </cell>
          <cell r="AK42" t="str">
            <v>!</v>
          </cell>
          <cell r="AL42">
            <v>7.0486209999999989</v>
          </cell>
          <cell r="AM42" t="str">
            <v>!</v>
          </cell>
          <cell r="AN42">
            <v>1.643</v>
          </cell>
          <cell r="AO42">
            <v>1.4630000000000001</v>
          </cell>
          <cell r="AP42">
            <v>2.6995000000000005</v>
          </cell>
          <cell r="AQ42">
            <v>2.6995000000000005</v>
          </cell>
          <cell r="AR42" t="str">
            <v>!</v>
          </cell>
          <cell r="AS42">
            <v>8.5050000000000008</v>
          </cell>
          <cell r="AT42" t="str">
            <v>!</v>
          </cell>
          <cell r="AU42">
            <v>2.1324874999999999</v>
          </cell>
          <cell r="AV42">
            <v>2.1324874999999999</v>
          </cell>
          <cell r="AW42">
            <v>2.1324874999999999</v>
          </cell>
          <cell r="AX42">
            <v>2.1324874999999999</v>
          </cell>
          <cell r="AY42" t="str">
            <v>!</v>
          </cell>
          <cell r="AZ42">
            <v>8.5299499999999995</v>
          </cell>
          <cell r="BA42" t="str">
            <v>!</v>
          </cell>
          <cell r="BB42">
            <v>7.6141000000000005</v>
          </cell>
          <cell r="BC42" t="str">
            <v>!</v>
          </cell>
          <cell r="BD42">
            <v>3.7765</v>
          </cell>
          <cell r="BE42" t="str">
            <v>!</v>
          </cell>
        </row>
        <row r="43">
          <cell r="Y43" t="str">
            <v>!</v>
          </cell>
          <cell r="Z43" t="str">
            <v>!</v>
          </cell>
          <cell r="AA43">
            <v>0.50377800000000006</v>
          </cell>
          <cell r="AB43" t="str">
            <v>!</v>
          </cell>
          <cell r="AC43">
            <v>0</v>
          </cell>
          <cell r="AD43" t="str">
            <v>!</v>
          </cell>
          <cell r="AE43" t="str">
            <v>!</v>
          </cell>
          <cell r="AF43">
            <v>0.224</v>
          </cell>
          <cell r="AG43" t="str">
            <v>!</v>
          </cell>
          <cell r="AH43">
            <v>0</v>
          </cell>
          <cell r="AI43" t="str">
            <v>!</v>
          </cell>
          <cell r="AJ43">
            <v>0.19991800000000001</v>
          </cell>
          <cell r="AK43" t="str">
            <v>!</v>
          </cell>
          <cell r="AL43">
            <v>0.42391800000000002</v>
          </cell>
          <cell r="AM43" t="str">
            <v>!</v>
          </cell>
          <cell r="AN43">
            <v>0</v>
          </cell>
          <cell r="AO43">
            <v>0</v>
          </cell>
          <cell r="AP43">
            <v>0.17499999999999999</v>
          </cell>
          <cell r="AQ43">
            <v>0.17499999999999999</v>
          </cell>
          <cell r="AR43" t="str">
            <v>!</v>
          </cell>
          <cell r="AS43">
            <v>0.35</v>
          </cell>
          <cell r="AT43" t="str">
            <v>!</v>
          </cell>
          <cell r="AU43">
            <v>0.18362499999999998</v>
          </cell>
          <cell r="AV43">
            <v>0.18362499999999998</v>
          </cell>
          <cell r="AW43">
            <v>0.18362499999999998</v>
          </cell>
          <cell r="AX43">
            <v>0.18362499999999998</v>
          </cell>
          <cell r="AY43" t="str">
            <v>!</v>
          </cell>
          <cell r="AZ43">
            <v>0.73449999999999993</v>
          </cell>
          <cell r="BA43" t="str">
            <v>!</v>
          </cell>
          <cell r="BB43">
            <v>0.65300000000000002</v>
          </cell>
          <cell r="BC43" t="str">
            <v>!</v>
          </cell>
          <cell r="BD43">
            <v>0.25</v>
          </cell>
          <cell r="BE43" t="str">
            <v>!</v>
          </cell>
        </row>
        <row r="44">
          <cell r="Y44" t="str">
            <v>!</v>
          </cell>
          <cell r="Z44" t="str">
            <v>!</v>
          </cell>
          <cell r="AB44" t="str">
            <v>!</v>
          </cell>
          <cell r="AD44" t="str">
            <v>!</v>
          </cell>
          <cell r="AE44" t="str">
            <v>!</v>
          </cell>
          <cell r="AG44" t="str">
            <v>!</v>
          </cell>
          <cell r="AI44" t="str">
            <v>!</v>
          </cell>
          <cell r="AK44" t="str">
            <v>!</v>
          </cell>
          <cell r="AL44" t="str">
            <v xml:space="preserve"> </v>
          </cell>
          <cell r="AM44" t="str">
            <v>!</v>
          </cell>
          <cell r="AN44" t="str">
            <v xml:space="preserve"> </v>
          </cell>
          <cell r="AO44" t="str">
            <v xml:space="preserve"> </v>
          </cell>
          <cell r="AP44" t="str">
            <v xml:space="preserve"> </v>
          </cell>
          <cell r="AQ44" t="str">
            <v xml:space="preserve"> </v>
          </cell>
          <cell r="AR44" t="str">
            <v>!</v>
          </cell>
          <cell r="AT44" t="str">
            <v>!</v>
          </cell>
          <cell r="AU44" t="str">
            <v xml:space="preserve"> </v>
          </cell>
          <cell r="AV44" t="str">
            <v xml:space="preserve"> </v>
          </cell>
          <cell r="AW44" t="str">
            <v xml:space="preserve"> </v>
          </cell>
          <cell r="AX44" t="str">
            <v xml:space="preserve"> </v>
          </cell>
          <cell r="AY44" t="str">
            <v>!</v>
          </cell>
          <cell r="BA44" t="str">
            <v>!</v>
          </cell>
          <cell r="BC44" t="str">
            <v>!</v>
          </cell>
          <cell r="BE44" t="str">
            <v>!</v>
          </cell>
        </row>
        <row r="45">
          <cell r="Y45" t="str">
            <v>!</v>
          </cell>
          <cell r="Z45" t="str">
            <v>!</v>
          </cell>
          <cell r="AB45" t="str">
            <v>!</v>
          </cell>
          <cell r="AD45" t="str">
            <v>!</v>
          </cell>
          <cell r="AE45" t="str">
            <v>!</v>
          </cell>
          <cell r="AG45" t="str">
            <v>!</v>
          </cell>
          <cell r="AI45" t="str">
            <v>!</v>
          </cell>
          <cell r="AK45" t="str">
            <v>!</v>
          </cell>
          <cell r="AM45" t="str">
            <v>!</v>
          </cell>
          <cell r="AN45" t="str">
            <v xml:space="preserve"> </v>
          </cell>
          <cell r="AO45" t="str">
            <v xml:space="preserve"> </v>
          </cell>
          <cell r="AP45" t="str">
            <v xml:space="preserve"> </v>
          </cell>
          <cell r="AQ45" t="str">
            <v xml:space="preserve"> </v>
          </cell>
          <cell r="AR45" t="str">
            <v>!</v>
          </cell>
          <cell r="AT45" t="str">
            <v>!</v>
          </cell>
          <cell r="AU45" t="str">
            <v xml:space="preserve"> </v>
          </cell>
          <cell r="AV45" t="str">
            <v xml:space="preserve"> </v>
          </cell>
          <cell r="AW45" t="str">
            <v xml:space="preserve"> </v>
          </cell>
          <cell r="AX45" t="str">
            <v xml:space="preserve"> </v>
          </cell>
          <cell r="AY45" t="str">
            <v>!</v>
          </cell>
          <cell r="BA45" t="str">
            <v>!</v>
          </cell>
          <cell r="BC45" t="str">
            <v>!</v>
          </cell>
          <cell r="BE45" t="str">
            <v>!</v>
          </cell>
        </row>
        <row r="46">
          <cell r="Y46" t="str">
            <v>!</v>
          </cell>
          <cell r="Z46" t="str">
            <v>!</v>
          </cell>
          <cell r="AA46">
            <v>12.527154599999999</v>
          </cell>
          <cell r="AB46" t="str">
            <v>!</v>
          </cell>
          <cell r="AC46">
            <v>3.0645747999999999</v>
          </cell>
          <cell r="AD46" t="str">
            <v>!</v>
          </cell>
          <cell r="AE46" t="str">
            <v>!</v>
          </cell>
          <cell r="AF46">
            <v>3.0099881000000002</v>
          </cell>
          <cell r="AG46" t="str">
            <v>!</v>
          </cell>
          <cell r="AH46">
            <v>2.6789098999999998</v>
          </cell>
          <cell r="AI46" t="str">
            <v>!</v>
          </cell>
          <cell r="AJ46">
            <v>2.3813056000000001</v>
          </cell>
          <cell r="AK46" t="str">
            <v>!</v>
          </cell>
          <cell r="AL46">
            <v>11.1347784</v>
          </cell>
          <cell r="AM46" t="str">
            <v>!</v>
          </cell>
          <cell r="AN46">
            <v>4.2882372999999996</v>
          </cell>
          <cell r="AO46">
            <v>2.9826514</v>
          </cell>
          <cell r="AP46">
            <v>2.4129786499999999</v>
          </cell>
          <cell r="AQ46">
            <v>2.2529786499999997</v>
          </cell>
          <cell r="AR46" t="str">
            <v>!</v>
          </cell>
          <cell r="AS46">
            <v>11.936845999999999</v>
          </cell>
          <cell r="AT46" t="str">
            <v>!</v>
          </cell>
          <cell r="AU46">
            <v>2.8083375000000004</v>
          </cell>
          <cell r="AV46">
            <v>2.8083375000000004</v>
          </cell>
          <cell r="AW46">
            <v>2.8083375000000004</v>
          </cell>
          <cell r="AX46">
            <v>2.8083375000000004</v>
          </cell>
          <cell r="AY46" t="str">
            <v>!</v>
          </cell>
          <cell r="AZ46">
            <v>8.6445000000000007</v>
          </cell>
          <cell r="BA46" t="str">
            <v>!</v>
          </cell>
          <cell r="BB46">
            <v>9.6297000000000015</v>
          </cell>
          <cell r="BC46" t="str">
            <v>!</v>
          </cell>
          <cell r="BD46">
            <v>6.0305</v>
          </cell>
          <cell r="BE46" t="str">
            <v>!</v>
          </cell>
        </row>
        <row r="47">
          <cell r="Y47" t="str">
            <v>!</v>
          </cell>
          <cell r="Z47" t="str">
            <v>!</v>
          </cell>
          <cell r="AA47">
            <v>8.952429200000001</v>
          </cell>
          <cell r="AB47" t="str">
            <v>!</v>
          </cell>
          <cell r="AC47">
            <v>2.2499818</v>
          </cell>
          <cell r="AD47" t="str">
            <v>!</v>
          </cell>
          <cell r="AE47" t="str">
            <v>!</v>
          </cell>
          <cell r="AF47">
            <v>1.6478090999999999</v>
          </cell>
          <cell r="AG47" t="str">
            <v>!</v>
          </cell>
          <cell r="AH47">
            <v>1.5298049</v>
          </cell>
          <cell r="AI47" t="str">
            <v>!</v>
          </cell>
          <cell r="AJ47">
            <v>1.8297775999999999</v>
          </cell>
          <cell r="AK47" t="str">
            <v>!</v>
          </cell>
          <cell r="AL47">
            <v>7.2573733999999996</v>
          </cell>
          <cell r="AM47" t="str">
            <v>!</v>
          </cell>
          <cell r="AN47">
            <v>2.9814113</v>
          </cell>
          <cell r="AO47">
            <v>1.7974143999999999</v>
          </cell>
          <cell r="AP47">
            <v>1.1145871499999997</v>
          </cell>
          <cell r="AQ47">
            <v>1.1145871499999997</v>
          </cell>
          <cell r="AR47" t="str">
            <v>!</v>
          </cell>
          <cell r="AS47">
            <v>7.008</v>
          </cell>
          <cell r="AT47" t="str">
            <v>!</v>
          </cell>
          <cell r="AU47">
            <v>1.47645</v>
          </cell>
          <cell r="AV47">
            <v>1.47645</v>
          </cell>
          <cell r="AW47">
            <v>1.47645</v>
          </cell>
          <cell r="AX47">
            <v>1.47645</v>
          </cell>
          <cell r="AY47" t="str">
            <v>!</v>
          </cell>
          <cell r="AZ47">
            <v>5.47</v>
          </cell>
          <cell r="BA47" t="str">
            <v>!</v>
          </cell>
          <cell r="BB47">
            <v>4.8768000000000002</v>
          </cell>
          <cell r="BC47" t="str">
            <v>!</v>
          </cell>
          <cell r="BD47">
            <v>3.7469999999999999</v>
          </cell>
          <cell r="BE47" t="str">
            <v>!</v>
          </cell>
        </row>
        <row r="48">
          <cell r="Y48" t="str">
            <v>!</v>
          </cell>
          <cell r="Z48" t="str">
            <v>!</v>
          </cell>
          <cell r="AA48">
            <v>3.0709473999999997</v>
          </cell>
          <cell r="AB48" t="str">
            <v>!</v>
          </cell>
          <cell r="AC48">
            <v>0.59975000000000001</v>
          </cell>
          <cell r="AD48" t="str">
            <v>!</v>
          </cell>
          <cell r="AE48" t="str">
            <v>!</v>
          </cell>
          <cell r="AF48">
            <v>1.1627320000000001</v>
          </cell>
          <cell r="AG48" t="str">
            <v>!</v>
          </cell>
          <cell r="AH48">
            <v>1.149105</v>
          </cell>
          <cell r="AI48" t="str">
            <v>!</v>
          </cell>
          <cell r="AJ48">
            <v>0.55152800000000002</v>
          </cell>
          <cell r="AK48" t="str">
            <v>!</v>
          </cell>
          <cell r="AL48">
            <v>3.4631150000000002</v>
          </cell>
          <cell r="AM48" t="str">
            <v>!</v>
          </cell>
          <cell r="AN48">
            <v>1.1169799999999999</v>
          </cell>
          <cell r="AO48">
            <v>1.1852370000000001</v>
          </cell>
          <cell r="AP48">
            <v>1.1383915</v>
          </cell>
          <cell r="AQ48">
            <v>1.1383915</v>
          </cell>
          <cell r="AR48" t="str">
            <v>!</v>
          </cell>
          <cell r="AS48">
            <v>4.5789999999999997</v>
          </cell>
          <cell r="AT48" t="str">
            <v>!</v>
          </cell>
          <cell r="AU48">
            <v>1.1482625</v>
          </cell>
          <cell r="AV48">
            <v>1.1482625</v>
          </cell>
          <cell r="AW48">
            <v>1.1482625</v>
          </cell>
          <cell r="AX48">
            <v>1.1482625</v>
          </cell>
          <cell r="AY48" t="str">
            <v>!</v>
          </cell>
          <cell r="AZ48">
            <v>2.44</v>
          </cell>
          <cell r="BA48" t="str">
            <v>!</v>
          </cell>
          <cell r="BB48">
            <v>4.0998999999999999</v>
          </cell>
          <cell r="BC48" t="str">
            <v>!</v>
          </cell>
          <cell r="BD48">
            <v>2.0334999999999996</v>
          </cell>
          <cell r="BE48" t="str">
            <v>!</v>
          </cell>
        </row>
        <row r="49">
          <cell r="Y49" t="str">
            <v>!</v>
          </cell>
          <cell r="Z49" t="str">
            <v>!</v>
          </cell>
          <cell r="AA49">
            <v>0.50377800000000006</v>
          </cell>
          <cell r="AB49" t="str">
            <v>!</v>
          </cell>
          <cell r="AC49">
            <v>0.21484300000000001</v>
          </cell>
          <cell r="AD49" t="str">
            <v>!</v>
          </cell>
          <cell r="AE49" t="str">
            <v>!</v>
          </cell>
          <cell r="AF49">
            <v>0.19944700000000001</v>
          </cell>
          <cell r="AG49" t="str">
            <v>!</v>
          </cell>
          <cell r="AH49">
            <v>0</v>
          </cell>
          <cell r="AI49" t="str">
            <v>!</v>
          </cell>
          <cell r="AJ49">
            <v>0</v>
          </cell>
          <cell r="AK49" t="str">
            <v>!</v>
          </cell>
          <cell r="AL49">
            <v>0.41429000000000005</v>
          </cell>
          <cell r="AM49" t="str">
            <v>!</v>
          </cell>
          <cell r="AN49">
            <v>0.18984599999999999</v>
          </cell>
          <cell r="AO49">
            <v>0</v>
          </cell>
          <cell r="AP49">
            <v>0.16</v>
          </cell>
          <cell r="AQ49">
            <v>0</v>
          </cell>
          <cell r="AR49" t="str">
            <v>!</v>
          </cell>
          <cell r="AS49">
            <v>0.34984599999999999</v>
          </cell>
          <cell r="AT49" t="str">
            <v>!</v>
          </cell>
          <cell r="AU49">
            <v>0.18362499999999998</v>
          </cell>
          <cell r="AV49">
            <v>0.18362499999999998</v>
          </cell>
          <cell r="AW49">
            <v>0.18362499999999998</v>
          </cell>
          <cell r="AX49">
            <v>0.18362499999999998</v>
          </cell>
          <cell r="AY49" t="str">
            <v>!</v>
          </cell>
          <cell r="AZ49">
            <v>0.73449999999999993</v>
          </cell>
          <cell r="BA49" t="str">
            <v>!</v>
          </cell>
          <cell r="BB49">
            <v>0.65300000000000002</v>
          </cell>
          <cell r="BC49" t="str">
            <v>!</v>
          </cell>
          <cell r="BD49">
            <v>0.25</v>
          </cell>
          <cell r="BE49" t="str">
            <v>!</v>
          </cell>
        </row>
        <row r="50">
          <cell r="Y50" t="str">
            <v>!</v>
          </cell>
          <cell r="Z50" t="str">
            <v>!</v>
          </cell>
          <cell r="AB50" t="str">
            <v>!</v>
          </cell>
          <cell r="AD50" t="str">
            <v>!</v>
          </cell>
          <cell r="AE50" t="str">
            <v>!</v>
          </cell>
          <cell r="AG50" t="str">
            <v>!</v>
          </cell>
          <cell r="AI50" t="str">
            <v>!</v>
          </cell>
          <cell r="AK50" t="str">
            <v>!</v>
          </cell>
          <cell r="AM50" t="str">
            <v>!</v>
          </cell>
          <cell r="AN50" t="str">
            <v xml:space="preserve"> </v>
          </cell>
          <cell r="AO50" t="str">
            <v xml:space="preserve"> </v>
          </cell>
          <cell r="AP50" t="str">
            <v xml:space="preserve"> </v>
          </cell>
          <cell r="AQ50" t="str">
            <v xml:space="preserve"> </v>
          </cell>
          <cell r="AR50" t="str">
            <v>!</v>
          </cell>
          <cell r="AT50" t="str">
            <v>!</v>
          </cell>
          <cell r="AU50" t="str">
            <v xml:space="preserve"> </v>
          </cell>
          <cell r="AV50" t="str">
            <v xml:space="preserve"> </v>
          </cell>
          <cell r="AW50" t="str">
            <v xml:space="preserve"> </v>
          </cell>
          <cell r="AX50" t="str">
            <v xml:space="preserve"> </v>
          </cell>
          <cell r="AY50" t="str">
            <v>!</v>
          </cell>
          <cell r="BA50" t="str">
            <v>!</v>
          </cell>
          <cell r="BC50" t="str">
            <v>!</v>
          </cell>
          <cell r="BE50" t="str">
            <v>!</v>
          </cell>
        </row>
        <row r="51">
          <cell r="Y51" t="str">
            <v>!</v>
          </cell>
          <cell r="Z51" t="str">
            <v>!</v>
          </cell>
          <cell r="AA51">
            <v>506.40974999999997</v>
          </cell>
          <cell r="AB51" t="str">
            <v>!</v>
          </cell>
          <cell r="AC51">
            <v>494.7</v>
          </cell>
          <cell r="AD51" t="str">
            <v>!</v>
          </cell>
          <cell r="AE51" t="str">
            <v>!</v>
          </cell>
          <cell r="AF51">
            <v>492.36529999999999</v>
          </cell>
          <cell r="AG51" t="str">
            <v>!</v>
          </cell>
          <cell r="AH51">
            <v>505</v>
          </cell>
          <cell r="AI51" t="str">
            <v>!</v>
          </cell>
          <cell r="AJ51">
            <v>515</v>
          </cell>
          <cell r="AK51" t="str">
            <v>!</v>
          </cell>
          <cell r="AL51">
            <v>501.76632499999999</v>
          </cell>
          <cell r="AM51" t="str">
            <v>*!</v>
          </cell>
          <cell r="AN51">
            <v>508.714</v>
          </cell>
          <cell r="AO51">
            <v>517.36599999999999</v>
          </cell>
          <cell r="AP51">
            <v>540</v>
          </cell>
          <cell r="AQ51">
            <v>540</v>
          </cell>
          <cell r="AR51" t="str">
            <v>!</v>
          </cell>
          <cell r="AS51">
            <v>526.52</v>
          </cell>
          <cell r="AT51" t="str">
            <v>*!</v>
          </cell>
          <cell r="AU51">
            <v>500</v>
          </cell>
          <cell r="AV51">
            <v>500</v>
          </cell>
          <cell r="AW51">
            <v>500</v>
          </cell>
          <cell r="AX51">
            <v>500</v>
          </cell>
          <cell r="AY51" t="str">
            <v>*!</v>
          </cell>
          <cell r="AZ51">
            <v>500</v>
          </cell>
          <cell r="BA51" t="str">
            <v>!</v>
          </cell>
          <cell r="BB51">
            <v>480</v>
          </cell>
          <cell r="BC51" t="str">
            <v>!</v>
          </cell>
          <cell r="BD51">
            <v>480</v>
          </cell>
          <cell r="BE51" t="str">
            <v>!</v>
          </cell>
        </row>
        <row r="52">
          <cell r="Y52" t="str">
            <v>!</v>
          </cell>
          <cell r="Z52" t="str">
            <v>!</v>
          </cell>
          <cell r="AB52" t="str">
            <v>!</v>
          </cell>
          <cell r="AD52" t="str">
            <v>!</v>
          </cell>
          <cell r="AE52" t="str">
            <v>!</v>
          </cell>
          <cell r="AG52" t="str">
            <v>!</v>
          </cell>
          <cell r="AI52" t="str">
            <v>!</v>
          </cell>
          <cell r="AK52" t="str">
            <v>!</v>
          </cell>
          <cell r="AM52" t="str">
            <v>!</v>
          </cell>
          <cell r="AN52" t="str">
            <v xml:space="preserve"> </v>
          </cell>
          <cell r="AO52" t="str">
            <v xml:space="preserve"> </v>
          </cell>
          <cell r="AP52" t="str">
            <v xml:space="preserve"> </v>
          </cell>
          <cell r="AQ52" t="str">
            <v xml:space="preserve"> </v>
          </cell>
          <cell r="AR52" t="str">
            <v>!</v>
          </cell>
          <cell r="AT52" t="str">
            <v>!</v>
          </cell>
          <cell r="AU52" t="str">
            <v xml:space="preserve"> </v>
          </cell>
          <cell r="AV52" t="str">
            <v xml:space="preserve"> </v>
          </cell>
          <cell r="AW52" t="str">
            <v xml:space="preserve"> </v>
          </cell>
          <cell r="AX52" t="str">
            <v xml:space="preserve"> </v>
          </cell>
          <cell r="AY52" t="str">
            <v>!</v>
          </cell>
          <cell r="BA52" t="str">
            <v>!</v>
          </cell>
          <cell r="BC52" t="str">
            <v>!</v>
          </cell>
          <cell r="BE52" t="str">
            <v>!</v>
          </cell>
        </row>
        <row r="53">
          <cell r="Y53" t="str">
            <v>!</v>
          </cell>
          <cell r="Z53" t="str">
            <v>!</v>
          </cell>
          <cell r="AB53" t="str">
            <v>!</v>
          </cell>
          <cell r="AD53" t="str">
            <v>!</v>
          </cell>
          <cell r="AE53" t="str">
            <v>!</v>
          </cell>
          <cell r="AG53" t="str">
            <v>!</v>
          </cell>
          <cell r="AI53" t="str">
            <v>!</v>
          </cell>
          <cell r="AK53" t="str">
            <v>!</v>
          </cell>
          <cell r="AM53" t="str">
            <v>!</v>
          </cell>
          <cell r="AN53" t="str">
            <v xml:space="preserve"> </v>
          </cell>
          <cell r="AO53" t="str">
            <v xml:space="preserve"> </v>
          </cell>
          <cell r="AP53" t="str">
            <v xml:space="preserve"> </v>
          </cell>
          <cell r="AQ53" t="str">
            <v xml:space="preserve"> </v>
          </cell>
          <cell r="AR53" t="str">
            <v>!</v>
          </cell>
          <cell r="AT53" t="str">
            <v>!</v>
          </cell>
          <cell r="AU53" t="str">
            <v xml:space="preserve"> </v>
          </cell>
          <cell r="AV53" t="str">
            <v xml:space="preserve"> </v>
          </cell>
          <cell r="AW53" t="str">
            <v xml:space="preserve"> </v>
          </cell>
          <cell r="AX53" t="str">
            <v xml:space="preserve"> </v>
          </cell>
          <cell r="AY53" t="str">
            <v>!</v>
          </cell>
          <cell r="BA53" t="str">
            <v>!</v>
          </cell>
          <cell r="BC53" t="str">
            <v>!</v>
          </cell>
          <cell r="BE53" t="str">
            <v>!</v>
          </cell>
        </row>
        <row r="54">
          <cell r="Y54" t="str">
            <v>!</v>
          </cell>
          <cell r="Z54" t="str">
            <v>!</v>
          </cell>
          <cell r="AB54" t="str">
            <v>!</v>
          </cell>
          <cell r="AD54" t="str">
            <v>!</v>
          </cell>
          <cell r="AE54" t="str">
            <v>!</v>
          </cell>
          <cell r="AG54" t="str">
            <v>!</v>
          </cell>
          <cell r="AI54" t="str">
            <v>!</v>
          </cell>
          <cell r="AK54" t="str">
            <v>!</v>
          </cell>
          <cell r="AM54" t="str">
            <v>!</v>
          </cell>
          <cell r="AN54" t="str">
            <v xml:space="preserve"> </v>
          </cell>
          <cell r="AO54" t="str">
            <v xml:space="preserve"> </v>
          </cell>
          <cell r="AP54" t="str">
            <v xml:space="preserve"> </v>
          </cell>
          <cell r="AQ54" t="str">
            <v xml:space="preserve"> </v>
          </cell>
          <cell r="AR54" t="str">
            <v>!</v>
          </cell>
          <cell r="AT54" t="str">
            <v>!</v>
          </cell>
          <cell r="AU54" t="str">
            <v xml:space="preserve"> </v>
          </cell>
          <cell r="AV54" t="str">
            <v xml:space="preserve"> </v>
          </cell>
          <cell r="AW54" t="str">
            <v xml:space="preserve"> </v>
          </cell>
          <cell r="AX54" t="str">
            <v xml:space="preserve"> </v>
          </cell>
          <cell r="AY54" t="str">
            <v>!</v>
          </cell>
          <cell r="BA54" t="str">
            <v>!</v>
          </cell>
          <cell r="BC54" t="str">
            <v>!</v>
          </cell>
          <cell r="BE54" t="str">
            <v>!</v>
          </cell>
        </row>
        <row r="55">
          <cell r="Y55" t="str">
            <v>!</v>
          </cell>
          <cell r="Z55" t="str">
            <v>!</v>
          </cell>
          <cell r="AA55">
            <v>506.40974999999997</v>
          </cell>
          <cell r="AB55" t="str">
            <v>!</v>
          </cell>
          <cell r="AC55">
            <v>494.7</v>
          </cell>
          <cell r="AD55" t="str">
            <v>!</v>
          </cell>
          <cell r="AE55" t="str">
            <v>!</v>
          </cell>
          <cell r="AF55">
            <v>492.36529999999999</v>
          </cell>
          <cell r="AG55" t="str">
            <v>!</v>
          </cell>
          <cell r="AH55">
            <v>505</v>
          </cell>
          <cell r="AI55" t="str">
            <v>!</v>
          </cell>
          <cell r="AJ55">
            <v>515</v>
          </cell>
          <cell r="AK55" t="str">
            <v>!</v>
          </cell>
          <cell r="AL55">
            <v>501.76632499999999</v>
          </cell>
          <cell r="AM55" t="str">
            <v>!</v>
          </cell>
          <cell r="AN55">
            <v>508.714</v>
          </cell>
          <cell r="AO55">
            <v>517.36599999999999</v>
          </cell>
          <cell r="AP55">
            <v>540</v>
          </cell>
          <cell r="AQ55">
            <v>540</v>
          </cell>
          <cell r="AR55" t="str">
            <v>!</v>
          </cell>
          <cell r="AS55">
            <v>526.52</v>
          </cell>
          <cell r="AT55" t="str">
            <v>!</v>
          </cell>
          <cell r="AU55">
            <v>500</v>
          </cell>
          <cell r="AV55">
            <v>500</v>
          </cell>
          <cell r="AW55">
            <v>500</v>
          </cell>
          <cell r="AX55">
            <v>500</v>
          </cell>
          <cell r="AY55" t="str">
            <v>!</v>
          </cell>
          <cell r="AZ55">
            <v>500</v>
          </cell>
          <cell r="BA55" t="str">
            <v>!</v>
          </cell>
          <cell r="BB55">
            <v>480</v>
          </cell>
          <cell r="BC55" t="str">
            <v>!</v>
          </cell>
          <cell r="BD55">
            <v>480</v>
          </cell>
          <cell r="BE55" t="str">
            <v>!</v>
          </cell>
        </row>
        <row r="56">
          <cell r="Y56" t="str">
            <v>!</v>
          </cell>
          <cell r="Z56" t="str">
            <v>!</v>
          </cell>
          <cell r="AA56">
            <v>1.7025000000000001</v>
          </cell>
          <cell r="AB56" t="str">
            <v>!</v>
          </cell>
          <cell r="AC56">
            <v>0.65195809999999998</v>
          </cell>
          <cell r="AD56" t="str">
            <v>!</v>
          </cell>
          <cell r="AE56" t="str">
            <v>!</v>
          </cell>
          <cell r="AF56">
            <v>1.0736220000000001</v>
          </cell>
          <cell r="AG56" t="str">
            <v>!</v>
          </cell>
          <cell r="AH56">
            <v>0.4319249</v>
          </cell>
          <cell r="AI56" t="str">
            <v>!</v>
          </cell>
          <cell r="AJ56">
            <v>0.6236524</v>
          </cell>
          <cell r="AK56" t="str">
            <v>!</v>
          </cell>
          <cell r="AL56">
            <v>2.7811573999999997</v>
          </cell>
          <cell r="AM56" t="str">
            <v>!</v>
          </cell>
          <cell r="AN56">
            <v>0.52996860000000001</v>
          </cell>
          <cell r="AO56">
            <v>0.69913099999999995</v>
          </cell>
          <cell r="AP56">
            <v>0.6754502</v>
          </cell>
          <cell r="AQ56">
            <v>0.6754502</v>
          </cell>
          <cell r="AR56" t="str">
            <v>!</v>
          </cell>
          <cell r="AS56">
            <v>2.58</v>
          </cell>
          <cell r="AT56" t="str">
            <v>!</v>
          </cell>
          <cell r="AU56">
            <v>0.23749999999999999</v>
          </cell>
          <cell r="AV56">
            <v>0.23749999999999999</v>
          </cell>
          <cell r="AW56">
            <v>0.23749999999999999</v>
          </cell>
          <cell r="AX56">
            <v>0.23749999999999999</v>
          </cell>
          <cell r="AY56" t="str">
            <v>!</v>
          </cell>
          <cell r="AZ56">
            <v>0.95</v>
          </cell>
          <cell r="BA56" t="str">
            <v>!</v>
          </cell>
          <cell r="BB56">
            <v>0.95</v>
          </cell>
          <cell r="BC56" t="str">
            <v>!</v>
          </cell>
          <cell r="BD56">
            <v>0.95</v>
          </cell>
          <cell r="BE56" t="str">
            <v>!</v>
          </cell>
        </row>
        <row r="57">
          <cell r="Y57" t="str">
            <v>!</v>
          </cell>
          <cell r="Z57" t="str">
            <v>!</v>
          </cell>
          <cell r="AA57">
            <v>12.1</v>
          </cell>
          <cell r="AB57" t="str">
            <v>!</v>
          </cell>
          <cell r="AC57">
            <v>15.269600000000001</v>
          </cell>
          <cell r="AD57" t="str">
            <v>!</v>
          </cell>
          <cell r="AE57" t="str">
            <v>!</v>
          </cell>
          <cell r="AF57">
            <v>16.085899999999999</v>
          </cell>
          <cell r="AG57" t="str">
            <v>!</v>
          </cell>
          <cell r="AH57">
            <v>18.468499999999999</v>
          </cell>
          <cell r="AI57" t="str">
            <v>!</v>
          </cell>
          <cell r="AJ57">
            <v>18.639900000000001</v>
          </cell>
          <cell r="AK57" t="str">
            <v>!</v>
          </cell>
          <cell r="AL57">
            <v>16.837284693045422</v>
          </cell>
          <cell r="AM57" t="str">
            <v>!</v>
          </cell>
          <cell r="AN57">
            <v>19.962499999999999</v>
          </cell>
          <cell r="AO57">
            <v>23.022400000000001</v>
          </cell>
          <cell r="AP57">
            <v>19.3</v>
          </cell>
          <cell r="AQ57">
            <v>16</v>
          </cell>
          <cell r="AR57" t="str">
            <v>!</v>
          </cell>
          <cell r="AS57">
            <v>19.580838671279071</v>
          </cell>
          <cell r="AT57" t="str">
            <v>!</v>
          </cell>
          <cell r="AU57">
            <v>15.2</v>
          </cell>
          <cell r="AV57">
            <v>15.2</v>
          </cell>
          <cell r="AW57">
            <v>15.2</v>
          </cell>
          <cell r="AX57">
            <v>15.2</v>
          </cell>
          <cell r="AY57">
            <v>15.2</v>
          </cell>
          <cell r="AZ57">
            <v>15.2</v>
          </cell>
          <cell r="BA57">
            <v>15.2</v>
          </cell>
          <cell r="BB57">
            <v>15.2</v>
          </cell>
          <cell r="BC57">
            <v>15.2</v>
          </cell>
          <cell r="BD57">
            <v>15.2</v>
          </cell>
          <cell r="BE57" t="str">
            <v>!</v>
          </cell>
        </row>
        <row r="58">
          <cell r="Y58" t="str">
            <v>!</v>
          </cell>
          <cell r="Z58" t="str">
            <v>!</v>
          </cell>
          <cell r="AA58">
            <v>20.600249999999999</v>
          </cell>
          <cell r="AB58" t="str">
            <v>!</v>
          </cell>
          <cell r="AC58">
            <v>9.9551394037600005</v>
          </cell>
          <cell r="AD58" t="str">
            <v>!</v>
          </cell>
          <cell r="AE58" t="str">
            <v>!</v>
          </cell>
          <cell r="AF58">
            <v>17.270176129799999</v>
          </cell>
          <cell r="AG58" t="str">
            <v>!</v>
          </cell>
          <cell r="AH58">
            <v>7.9770050156499996</v>
          </cell>
          <cell r="AI58" t="str">
            <v>!</v>
          </cell>
          <cell r="AJ58">
            <v>11.62481837076</v>
          </cell>
          <cell r="AK58" t="str">
            <v>!</v>
          </cell>
          <cell r="AL58">
            <v>46.827138919969997</v>
          </cell>
          <cell r="AM58" t="str">
            <v>!</v>
          </cell>
          <cell r="AN58">
            <v>10.5794981775</v>
          </cell>
          <cell r="AO58">
            <v>16.095673534399999</v>
          </cell>
          <cell r="AP58">
            <v>13.036188860000001</v>
          </cell>
          <cell r="AQ58">
            <v>10.8072032</v>
          </cell>
          <cell r="AR58" t="str">
            <v>!</v>
          </cell>
          <cell r="AS58">
            <v>50.518563771900006</v>
          </cell>
          <cell r="AT58" t="str">
            <v>!</v>
          </cell>
          <cell r="AU58">
            <v>3.61</v>
          </cell>
          <cell r="AV58">
            <v>3.61</v>
          </cell>
          <cell r="AW58">
            <v>3.61</v>
          </cell>
          <cell r="AX58">
            <v>3.61</v>
          </cell>
          <cell r="AY58" t="str">
            <v>!</v>
          </cell>
          <cell r="AZ58">
            <v>14.44</v>
          </cell>
          <cell r="BA58" t="str">
            <v>!</v>
          </cell>
          <cell r="BB58">
            <v>14.44</v>
          </cell>
          <cell r="BC58" t="str">
            <v>!</v>
          </cell>
          <cell r="BD58">
            <v>14.44</v>
          </cell>
          <cell r="BE58" t="str">
            <v>!</v>
          </cell>
        </row>
        <row r="59">
          <cell r="Y59" t="str">
            <v>!</v>
          </cell>
          <cell r="Z59" t="str">
            <v>!</v>
          </cell>
          <cell r="AA59">
            <v>10.393021600499999</v>
          </cell>
          <cell r="AB59" t="str">
            <v>!</v>
          </cell>
          <cell r="AC59">
            <v>4.9248074630400724</v>
          </cell>
          <cell r="AD59" t="str">
            <v>!</v>
          </cell>
          <cell r="AE59" t="str">
            <v>!</v>
          </cell>
          <cell r="AF59">
            <v>8.5032354512018156</v>
          </cell>
          <cell r="AG59" t="str">
            <v>!</v>
          </cell>
          <cell r="AH59">
            <v>4.0283875329032499</v>
          </cell>
          <cell r="AI59" t="str">
            <v>!</v>
          </cell>
          <cell r="AJ59">
            <v>5.9867814609414003</v>
          </cell>
          <cell r="AK59" t="str">
            <v>!</v>
          </cell>
          <cell r="AL59">
            <v>23.443211908086539</v>
          </cell>
          <cell r="AM59" t="str">
            <v>!</v>
          </cell>
          <cell r="AN59">
            <v>5.381938835868735</v>
          </cell>
          <cell r="AO59">
            <v>8.3273542337983883</v>
          </cell>
          <cell r="AP59">
            <v>7.0395419844000005</v>
          </cell>
          <cell r="AQ59">
            <v>5.8358897279999997</v>
          </cell>
          <cell r="AR59" t="str">
            <v>!</v>
          </cell>
          <cell r="AS59">
            <v>26.599034197180789</v>
          </cell>
          <cell r="AT59" t="str">
            <v>!</v>
          </cell>
          <cell r="AU59">
            <v>1.8049999999999999</v>
          </cell>
          <cell r="AV59">
            <v>1.8049999999999999</v>
          </cell>
          <cell r="AW59">
            <v>1.8049999999999999</v>
          </cell>
          <cell r="AX59">
            <v>1.8049999999999999</v>
          </cell>
          <cell r="AY59" t="str">
            <v>!</v>
          </cell>
          <cell r="AZ59">
            <v>7.22</v>
          </cell>
          <cell r="BA59" t="str">
            <v>!</v>
          </cell>
          <cell r="BB59">
            <v>6.9311999999999996</v>
          </cell>
          <cell r="BC59" t="str">
            <v>!</v>
          </cell>
          <cell r="BD59">
            <v>6.9311999999999996</v>
          </cell>
          <cell r="BE59" t="str">
            <v>!</v>
          </cell>
        </row>
        <row r="60">
          <cell r="Y60" t="str">
            <v>!</v>
          </cell>
          <cell r="Z60" t="str">
            <v>!</v>
          </cell>
          <cell r="AB60" t="str">
            <v>!</v>
          </cell>
          <cell r="AD60" t="str">
            <v>!</v>
          </cell>
          <cell r="AE60" t="str">
            <v>!</v>
          </cell>
          <cell r="AG60" t="str">
            <v>!</v>
          </cell>
          <cell r="AI60" t="str">
            <v>!</v>
          </cell>
          <cell r="AK60" t="str">
            <v>!</v>
          </cell>
          <cell r="AM60" t="str">
            <v>!</v>
          </cell>
          <cell r="AN60" t="str">
            <v xml:space="preserve"> </v>
          </cell>
          <cell r="AO60" t="str">
            <v xml:space="preserve"> </v>
          </cell>
          <cell r="AP60" t="str">
            <v xml:space="preserve"> </v>
          </cell>
          <cell r="AQ60" t="str">
            <v xml:space="preserve"> </v>
          </cell>
          <cell r="AR60" t="str">
            <v>!</v>
          </cell>
          <cell r="AT60" t="str">
            <v>!</v>
          </cell>
          <cell r="AU60" t="str">
            <v xml:space="preserve"> </v>
          </cell>
          <cell r="AV60" t="str">
            <v xml:space="preserve"> </v>
          </cell>
          <cell r="AW60" t="str">
            <v xml:space="preserve"> </v>
          </cell>
          <cell r="AX60" t="str">
            <v xml:space="preserve"> </v>
          </cell>
          <cell r="AY60" t="str">
            <v>!</v>
          </cell>
          <cell r="BA60" t="str">
            <v>!</v>
          </cell>
          <cell r="BC60" t="str">
            <v>!</v>
          </cell>
          <cell r="BE60" t="str">
            <v>!</v>
          </cell>
        </row>
        <row r="61">
          <cell r="Y61" t="str">
            <v>!</v>
          </cell>
          <cell r="Z61" t="str">
            <v>!</v>
          </cell>
          <cell r="AA61" t="str">
            <v xml:space="preserve"> </v>
          </cell>
          <cell r="AB61" t="str">
            <v>!</v>
          </cell>
          <cell r="AD61" t="str">
            <v>!</v>
          </cell>
          <cell r="AE61" t="str">
            <v>!</v>
          </cell>
          <cell r="AG61" t="str">
            <v>!</v>
          </cell>
          <cell r="AI61" t="str">
            <v>!</v>
          </cell>
          <cell r="AK61" t="str">
            <v>!</v>
          </cell>
          <cell r="AM61" t="str">
            <v>!</v>
          </cell>
          <cell r="AN61" t="str">
            <v xml:space="preserve"> </v>
          </cell>
          <cell r="AO61" t="str">
            <v xml:space="preserve"> </v>
          </cell>
          <cell r="AP61" t="str">
            <v xml:space="preserve"> </v>
          </cell>
          <cell r="AQ61" t="str">
            <v xml:space="preserve"> </v>
          </cell>
          <cell r="AR61" t="str">
            <v>!</v>
          </cell>
          <cell r="AT61" t="str">
            <v>!</v>
          </cell>
          <cell r="AU61" t="str">
            <v xml:space="preserve"> </v>
          </cell>
          <cell r="AV61" t="str">
            <v xml:space="preserve"> </v>
          </cell>
          <cell r="AW61" t="str">
            <v xml:space="preserve"> </v>
          </cell>
          <cell r="AX61" t="str">
            <v xml:space="preserve"> </v>
          </cell>
          <cell r="AY61" t="str">
            <v>!</v>
          </cell>
          <cell r="BA61" t="str">
            <v>!</v>
          </cell>
          <cell r="BC61" t="str">
            <v>!</v>
          </cell>
          <cell r="BE61" t="str">
            <v>!</v>
          </cell>
        </row>
        <row r="62">
          <cell r="Y62" t="str">
            <v>!</v>
          </cell>
          <cell r="Z62" t="str">
            <v>!</v>
          </cell>
          <cell r="AB62" t="str">
            <v>!</v>
          </cell>
          <cell r="AM62" t="str">
            <v>!</v>
          </cell>
          <cell r="AN62" t="str">
            <v xml:space="preserve"> </v>
          </cell>
          <cell r="AO62" t="str">
            <v xml:space="preserve"> </v>
          </cell>
          <cell r="AP62" t="str">
            <v xml:space="preserve"> </v>
          </cell>
          <cell r="AQ62" t="str">
            <v xml:space="preserve"> </v>
          </cell>
          <cell r="AR62" t="str">
            <v>!</v>
          </cell>
          <cell r="AT62" t="str">
            <v>!</v>
          </cell>
          <cell r="AU62" t="str">
            <v xml:space="preserve"> </v>
          </cell>
          <cell r="AV62" t="str">
            <v xml:space="preserve"> </v>
          </cell>
          <cell r="AW62" t="str">
            <v xml:space="preserve"> </v>
          </cell>
          <cell r="AY62" t="str">
            <v>!</v>
          </cell>
          <cell r="BA62" t="str">
            <v>!</v>
          </cell>
          <cell r="BC62" t="str">
            <v>!</v>
          </cell>
          <cell r="BE62" t="str">
            <v>!</v>
          </cell>
        </row>
        <row r="63">
          <cell r="Y63" t="str">
            <v>!</v>
          </cell>
          <cell r="Z63" t="str">
            <v>!</v>
          </cell>
          <cell r="AA63">
            <v>15.61768852055757</v>
          </cell>
          <cell r="AB63" t="str">
            <v>!</v>
          </cell>
          <cell r="AC63">
            <v>14.971</v>
          </cell>
          <cell r="AD63" t="str">
            <v>!</v>
          </cell>
          <cell r="AE63" t="str">
            <v>!</v>
          </cell>
          <cell r="AF63">
            <v>15.889900000000001</v>
          </cell>
          <cell r="AG63" t="str">
            <v>!</v>
          </cell>
          <cell r="AH63">
            <v>17.5777</v>
          </cell>
          <cell r="AI63" t="str">
            <v>!</v>
          </cell>
          <cell r="AJ63">
            <v>18.601800000000001</v>
          </cell>
          <cell r="AK63" t="str">
            <v>!</v>
          </cell>
          <cell r="AL63">
            <v>16.844390986776119</v>
          </cell>
          <cell r="AM63" t="str">
            <v>!</v>
          </cell>
          <cell r="AN63">
            <v>19.844999999999999</v>
          </cell>
          <cell r="AO63">
            <v>22.821999999999999</v>
          </cell>
          <cell r="AP63">
            <v>18.716999999999999</v>
          </cell>
          <cell r="AQ63">
            <v>15.417</v>
          </cell>
          <cell r="AR63" t="str">
            <v>!</v>
          </cell>
          <cell r="AS63">
            <v>19.047041424625448</v>
          </cell>
          <cell r="AT63" t="str">
            <v>!</v>
          </cell>
          <cell r="AU63">
            <v>15</v>
          </cell>
          <cell r="AV63">
            <v>15</v>
          </cell>
          <cell r="AW63">
            <v>15</v>
          </cell>
          <cell r="AX63">
            <v>15</v>
          </cell>
          <cell r="AY63" t="str">
            <v>!</v>
          </cell>
          <cell r="AZ63">
            <v>15</v>
          </cell>
          <cell r="BA63" t="str">
            <v>!</v>
          </cell>
          <cell r="BB63">
            <v>15</v>
          </cell>
          <cell r="BC63">
            <v>15</v>
          </cell>
          <cell r="BD63">
            <v>15</v>
          </cell>
          <cell r="BE63" t="str">
            <v>!</v>
          </cell>
        </row>
        <row r="64">
          <cell r="Y64" t="str">
            <v>!</v>
          </cell>
          <cell r="Z64" t="str">
            <v>!</v>
          </cell>
          <cell r="AA64">
            <v>23.483229399999999</v>
          </cell>
          <cell r="AB64" t="str">
            <v>!</v>
          </cell>
          <cell r="AC64">
            <v>5.7363087999999998</v>
          </cell>
          <cell r="AD64" t="str">
            <v>!</v>
          </cell>
          <cell r="AE64" t="str">
            <v>!</v>
          </cell>
          <cell r="AF64">
            <v>5.8985766000000002</v>
          </cell>
          <cell r="AG64" t="str">
            <v>!</v>
          </cell>
          <cell r="AH64">
            <v>5.4847342000000001</v>
          </cell>
          <cell r="AI64" t="str">
            <v>!</v>
          </cell>
          <cell r="AJ64">
            <v>7.0299414000000002</v>
          </cell>
          <cell r="AK64" t="str">
            <v>!</v>
          </cell>
          <cell r="AL64">
            <v>24.149560999999999</v>
          </cell>
          <cell r="AM64" t="str">
            <v>!</v>
          </cell>
          <cell r="AN64">
            <v>5.4099024999999994</v>
          </cell>
          <cell r="AO64">
            <v>5.1735340000000001</v>
          </cell>
          <cell r="AP64">
            <v>6.0217817499999997</v>
          </cell>
          <cell r="AQ64">
            <v>6.0217817499999997</v>
          </cell>
          <cell r="AR64" t="str">
            <v>!</v>
          </cell>
          <cell r="AS64">
            <v>22.626999999999999</v>
          </cell>
          <cell r="AT64" t="str">
            <v>!</v>
          </cell>
          <cell r="AU64">
            <v>5.5236625000000004</v>
          </cell>
          <cell r="AV64">
            <v>5.5236625000000004</v>
          </cell>
          <cell r="AW64">
            <v>5.5236625000000004</v>
          </cell>
          <cell r="AX64">
            <v>5.5236625000000004</v>
          </cell>
          <cell r="AY64" t="str">
            <v>!</v>
          </cell>
          <cell r="AZ64">
            <v>22.094650000000001</v>
          </cell>
          <cell r="BA64" t="str">
            <v>!</v>
          </cell>
          <cell r="BB64">
            <v>18.696299999999997</v>
          </cell>
          <cell r="BC64" t="str">
            <v>!</v>
          </cell>
          <cell r="BD64">
            <v>11.819500000000001</v>
          </cell>
          <cell r="BE64" t="str">
            <v>!</v>
          </cell>
        </row>
        <row r="65">
          <cell r="Y65" t="str">
            <v>!</v>
          </cell>
          <cell r="Z65" t="str">
            <v>!</v>
          </cell>
          <cell r="AA65">
            <v>366.75376222599999</v>
          </cell>
          <cell r="AB65" t="str">
            <v>!</v>
          </cell>
          <cell r="AC65">
            <v>85.878279044799996</v>
          </cell>
          <cell r="AD65" t="str">
            <v>!</v>
          </cell>
          <cell r="AE65" t="str">
            <v>!</v>
          </cell>
          <cell r="AF65">
            <v>93.72779231634</v>
          </cell>
          <cell r="AG65" t="str">
            <v>!</v>
          </cell>
          <cell r="AH65">
            <v>96.409012347339996</v>
          </cell>
          <cell r="AI65" t="str">
            <v>!</v>
          </cell>
          <cell r="AJ65">
            <v>130.76956393452002</v>
          </cell>
          <cell r="AK65" t="str">
            <v>!</v>
          </cell>
          <cell r="AL65">
            <v>406.78464764300003</v>
          </cell>
          <cell r="AM65" t="str">
            <v>!</v>
          </cell>
          <cell r="AN65">
            <v>107.35951511249998</v>
          </cell>
          <cell r="AO65">
            <v>118.07039294799999</v>
          </cell>
          <cell r="AP65">
            <v>112.70968901474998</v>
          </cell>
          <cell r="AQ65">
            <v>92.837809239750001</v>
          </cell>
          <cell r="AR65" t="str">
            <v>!</v>
          </cell>
          <cell r="AS65">
            <v>430.977406315</v>
          </cell>
          <cell r="AT65" t="str">
            <v>!</v>
          </cell>
          <cell r="AU65">
            <v>82.854937500000005</v>
          </cell>
          <cell r="AV65">
            <v>82.854937500000005</v>
          </cell>
          <cell r="AW65">
            <v>82.854937500000005</v>
          </cell>
          <cell r="AX65">
            <v>82.854937500000005</v>
          </cell>
          <cell r="AY65" t="str">
            <v>!</v>
          </cell>
          <cell r="AZ65">
            <v>331.41975000000002</v>
          </cell>
          <cell r="BA65" t="str">
            <v>!</v>
          </cell>
          <cell r="BB65">
            <v>280.44449999999995</v>
          </cell>
          <cell r="BC65" t="str">
            <v>!</v>
          </cell>
          <cell r="BD65">
            <v>177.29250000000002</v>
          </cell>
          <cell r="BE65" t="str">
            <v>!</v>
          </cell>
        </row>
        <row r="66">
          <cell r="Y66" t="str">
            <v>!</v>
          </cell>
          <cell r="Z66" t="str">
            <v>!</v>
          </cell>
          <cell r="AB66" t="str">
            <v>!</v>
          </cell>
          <cell r="AD66" t="str">
            <v>!</v>
          </cell>
          <cell r="AE66" t="str">
            <v>!</v>
          </cell>
          <cell r="AG66" t="str">
            <v>!</v>
          </cell>
          <cell r="AI66" t="str">
            <v>!</v>
          </cell>
          <cell r="AK66" t="str">
            <v>!</v>
          </cell>
          <cell r="AM66" t="str">
            <v>!</v>
          </cell>
          <cell r="AN66" t="str">
            <v xml:space="preserve"> </v>
          </cell>
          <cell r="AO66" t="str">
            <v xml:space="preserve"> </v>
          </cell>
          <cell r="AR66" t="str">
            <v>!</v>
          </cell>
          <cell r="AT66" t="str">
            <v>!</v>
          </cell>
          <cell r="AU66" t="str">
            <v xml:space="preserve"> </v>
          </cell>
          <cell r="AV66" t="str">
            <v xml:space="preserve"> </v>
          </cell>
          <cell r="AW66" t="str">
            <v xml:space="preserve"> </v>
          </cell>
          <cell r="AX66" t="str">
            <v xml:space="preserve"> </v>
          </cell>
          <cell r="AY66" t="str">
            <v>!</v>
          </cell>
          <cell r="BA66" t="str">
            <v>!</v>
          </cell>
          <cell r="BC66" t="str">
            <v>!</v>
          </cell>
          <cell r="BE66" t="str">
            <v>!</v>
          </cell>
        </row>
        <row r="67">
          <cell r="Y67" t="str">
            <v>!</v>
          </cell>
          <cell r="Z67" t="str">
            <v>!</v>
          </cell>
          <cell r="AA67">
            <v>15.602713511599134</v>
          </cell>
          <cell r="AB67" t="str">
            <v>!</v>
          </cell>
          <cell r="AC67">
            <v>15.526199999999999</v>
          </cell>
          <cell r="AD67" t="str">
            <v>!</v>
          </cell>
          <cell r="AE67" t="str">
            <v>!</v>
          </cell>
          <cell r="AF67">
            <v>16.078099999999999</v>
          </cell>
          <cell r="AG67" t="str">
            <v>!</v>
          </cell>
          <cell r="AH67">
            <v>17.923500000000001</v>
          </cell>
          <cell r="AI67" t="str">
            <v>!</v>
          </cell>
          <cell r="AJ67">
            <v>17.484000000000002</v>
          </cell>
          <cell r="AK67" t="str">
            <v>!</v>
          </cell>
          <cell r="AL67">
            <v>16.670855311626134</v>
          </cell>
          <cell r="AM67" t="str">
            <v>!</v>
          </cell>
          <cell r="AN67">
            <v>20.513999999999999</v>
          </cell>
          <cell r="AO67">
            <v>22.667400000000001</v>
          </cell>
          <cell r="AP67">
            <v>18.701000000000001</v>
          </cell>
          <cell r="AQ67">
            <v>15.358000000000001</v>
          </cell>
          <cell r="AR67" t="str">
            <v>!</v>
          </cell>
          <cell r="AS67">
            <v>19.712427567291222</v>
          </cell>
          <cell r="AT67" t="str">
            <v>!</v>
          </cell>
          <cell r="AU67">
            <v>15</v>
          </cell>
          <cell r="AV67">
            <v>15</v>
          </cell>
          <cell r="AW67">
            <v>15</v>
          </cell>
          <cell r="AX67">
            <v>15</v>
          </cell>
          <cell r="AY67" t="str">
            <v>!</v>
          </cell>
          <cell r="AZ67">
            <v>15</v>
          </cell>
          <cell r="BA67" t="str">
            <v>!</v>
          </cell>
          <cell r="BB67">
            <v>15</v>
          </cell>
          <cell r="BC67">
            <v>15</v>
          </cell>
          <cell r="BD67">
            <v>15</v>
          </cell>
          <cell r="BE67" t="str">
            <v>!</v>
          </cell>
        </row>
        <row r="68">
          <cell r="Y68" t="str">
            <v>!</v>
          </cell>
          <cell r="Z68" t="str">
            <v>!</v>
          </cell>
          <cell r="AA68">
            <v>12.527154599999999</v>
          </cell>
          <cell r="AB68" t="str">
            <v>!</v>
          </cell>
          <cell r="AC68">
            <v>3.0645747999999999</v>
          </cell>
          <cell r="AD68" t="str">
            <v>!</v>
          </cell>
          <cell r="AE68" t="str">
            <v>!</v>
          </cell>
          <cell r="AF68">
            <v>3.0099881000000002</v>
          </cell>
          <cell r="AG68" t="str">
            <v>!</v>
          </cell>
          <cell r="AH68">
            <v>2.6789098999999998</v>
          </cell>
          <cell r="AI68" t="str">
            <v>!</v>
          </cell>
          <cell r="AJ68">
            <v>2.3813056000000001</v>
          </cell>
          <cell r="AK68" t="str">
            <v>!</v>
          </cell>
          <cell r="AL68">
            <v>11.134778400000002</v>
          </cell>
          <cell r="AM68" t="str">
            <v>!</v>
          </cell>
          <cell r="AN68">
            <v>4.2882372999999996</v>
          </cell>
          <cell r="AO68">
            <v>2.9826514</v>
          </cell>
          <cell r="AP68">
            <v>2.4129786499999999</v>
          </cell>
          <cell r="AQ68">
            <v>2.2529786499999997</v>
          </cell>
          <cell r="AR68" t="str">
            <v>!</v>
          </cell>
          <cell r="AS68">
            <v>11.936845999999999</v>
          </cell>
          <cell r="AT68" t="str">
            <v>!</v>
          </cell>
          <cell r="AU68">
            <v>2.8083375000000004</v>
          </cell>
          <cell r="AV68">
            <v>2.8083375000000004</v>
          </cell>
          <cell r="AW68">
            <v>2.8083375000000004</v>
          </cell>
          <cell r="AX68">
            <v>2.8083375000000004</v>
          </cell>
          <cell r="AY68" t="str">
            <v>!</v>
          </cell>
          <cell r="AZ68">
            <v>8.6445000000000007</v>
          </cell>
          <cell r="BA68" t="str">
            <v>!</v>
          </cell>
          <cell r="BB68">
            <v>9.6297000000000015</v>
          </cell>
          <cell r="BC68" t="str">
            <v>!</v>
          </cell>
          <cell r="BD68">
            <v>6.0305</v>
          </cell>
          <cell r="BE68" t="str">
            <v>!</v>
          </cell>
        </row>
        <row r="69">
          <cell r="Y69" t="str">
            <v>!</v>
          </cell>
          <cell r="Z69" t="str">
            <v>!</v>
          </cell>
          <cell r="AA69">
            <v>195.45760433931125</v>
          </cell>
          <cell r="AB69" t="str">
            <v>!</v>
          </cell>
          <cell r="AC69">
            <v>47.58120125976</v>
          </cell>
          <cell r="AD69" t="str">
            <v>!</v>
          </cell>
          <cell r="AE69" t="str">
            <v>!</v>
          </cell>
          <cell r="AF69">
            <v>48.394889670609999</v>
          </cell>
          <cell r="AG69" t="str">
            <v>!</v>
          </cell>
          <cell r="AH69">
            <v>48.015441592649999</v>
          </cell>
          <cell r="AI69" t="str">
            <v>!</v>
          </cell>
          <cell r="AJ69">
            <v>41.634747110400006</v>
          </cell>
          <cell r="AK69" t="str">
            <v>!</v>
          </cell>
          <cell r="AL69">
            <v>185.62627963341998</v>
          </cell>
          <cell r="AM69" t="str">
            <v>!</v>
          </cell>
          <cell r="AN69">
            <v>87.968899972199992</v>
          </cell>
          <cell r="AO69">
            <v>67.608952344360006</v>
          </cell>
          <cell r="AP69">
            <v>45.125113733649997</v>
          </cell>
          <cell r="AQ69">
            <v>34.601246106699996</v>
          </cell>
          <cell r="AR69" t="str">
            <v>!</v>
          </cell>
          <cell r="AS69">
            <v>235.30421215690995</v>
          </cell>
          <cell r="AT69" t="str">
            <v>!</v>
          </cell>
          <cell r="AU69">
            <v>42.125062500000006</v>
          </cell>
          <cell r="AV69">
            <v>42.125062500000006</v>
          </cell>
          <cell r="AW69">
            <v>42.125062500000006</v>
          </cell>
          <cell r="AX69">
            <v>42.125062500000006</v>
          </cell>
          <cell r="AY69" t="str">
            <v>!</v>
          </cell>
          <cell r="AZ69">
            <v>168.50025000000002</v>
          </cell>
          <cell r="BA69" t="str">
            <v>!</v>
          </cell>
          <cell r="BB69">
            <v>144.44550000000001</v>
          </cell>
          <cell r="BC69" t="str">
            <v>!</v>
          </cell>
          <cell r="BD69">
            <v>90.457499999999996</v>
          </cell>
          <cell r="BE69" t="str">
            <v>!</v>
          </cell>
        </row>
        <row r="70">
          <cell r="Y70" t="str">
            <v>!</v>
          </cell>
          <cell r="Z70" t="str">
            <v>!</v>
          </cell>
          <cell r="AB70" t="str">
            <v>!</v>
          </cell>
          <cell r="AD70" t="str">
            <v>!</v>
          </cell>
          <cell r="AE70" t="str">
            <v>!</v>
          </cell>
          <cell r="AG70" t="str">
            <v>!</v>
          </cell>
          <cell r="AI70" t="str">
            <v>!</v>
          </cell>
          <cell r="AK70" t="str">
            <v>!</v>
          </cell>
          <cell r="AM70" t="str">
            <v>!</v>
          </cell>
          <cell r="AN70" t="str">
            <v xml:space="preserve"> </v>
          </cell>
          <cell r="AO70" t="str">
            <v xml:space="preserve"> </v>
          </cell>
          <cell r="AP70" t="str">
            <v xml:space="preserve"> </v>
          </cell>
          <cell r="AQ70" t="str">
            <v xml:space="preserve"> </v>
          </cell>
          <cell r="AR70" t="str">
            <v>!</v>
          </cell>
          <cell r="AT70" t="str">
            <v>!</v>
          </cell>
          <cell r="AU70" t="str">
            <v xml:space="preserve"> </v>
          </cell>
          <cell r="AV70" t="str">
            <v xml:space="preserve"> </v>
          </cell>
          <cell r="AW70" t="str">
            <v xml:space="preserve"> </v>
          </cell>
          <cell r="AX70" t="str">
            <v xml:space="preserve"> </v>
          </cell>
          <cell r="AY70" t="str">
            <v>!</v>
          </cell>
          <cell r="BA70" t="str">
            <v>!</v>
          </cell>
          <cell r="BC70" t="str">
            <v>!</v>
          </cell>
          <cell r="BE70" t="str">
            <v>!</v>
          </cell>
        </row>
        <row r="71">
          <cell r="Y71" t="str">
            <v>!</v>
          </cell>
          <cell r="Z71" t="str">
            <v>!</v>
          </cell>
          <cell r="AB71" t="str">
            <v>!</v>
          </cell>
          <cell r="AD71" t="str">
            <v>!</v>
          </cell>
          <cell r="AE71" t="str">
            <v>!</v>
          </cell>
          <cell r="AG71" t="str">
            <v>!</v>
          </cell>
          <cell r="AI71" t="str">
            <v>!</v>
          </cell>
          <cell r="AK71" t="str">
            <v>!</v>
          </cell>
          <cell r="AM71" t="str">
            <v>!</v>
          </cell>
          <cell r="AN71" t="str">
            <v xml:space="preserve"> </v>
          </cell>
          <cell r="AO71" t="str">
            <v xml:space="preserve"> </v>
          </cell>
          <cell r="AP71" t="str">
            <v xml:space="preserve"> </v>
          </cell>
          <cell r="AQ71" t="str">
            <v xml:space="preserve"> </v>
          </cell>
          <cell r="AR71" t="str">
            <v>!</v>
          </cell>
          <cell r="AT71" t="str">
            <v>!</v>
          </cell>
          <cell r="AU71" t="str">
            <v xml:space="preserve"> </v>
          </cell>
          <cell r="AV71" t="str">
            <v xml:space="preserve"> </v>
          </cell>
          <cell r="AW71" t="str">
            <v xml:space="preserve"> </v>
          </cell>
          <cell r="AX71" t="str">
            <v xml:space="preserve"> </v>
          </cell>
          <cell r="AY71" t="str">
            <v>!</v>
          </cell>
          <cell r="BA71" t="str">
            <v>!</v>
          </cell>
          <cell r="BC71" t="str">
            <v>!</v>
          </cell>
          <cell r="BE71" t="str">
            <v>!</v>
          </cell>
        </row>
        <row r="72">
          <cell r="Y72" t="str">
            <v>!</v>
          </cell>
          <cell r="Z72" t="str">
            <v>!</v>
          </cell>
          <cell r="AB72" t="str">
            <v>!</v>
          </cell>
          <cell r="AD72" t="str">
            <v>!</v>
          </cell>
          <cell r="AE72" t="str">
            <v>!</v>
          </cell>
          <cell r="AG72" t="str">
            <v>!</v>
          </cell>
          <cell r="AI72" t="str">
            <v>!</v>
          </cell>
          <cell r="AK72" t="str">
            <v>!</v>
          </cell>
          <cell r="AM72" t="str">
            <v>!</v>
          </cell>
          <cell r="AN72" t="str">
            <v xml:space="preserve"> </v>
          </cell>
          <cell r="AO72" t="str">
            <v xml:space="preserve"> </v>
          </cell>
          <cell r="AP72" t="str">
            <v xml:space="preserve"> </v>
          </cell>
          <cell r="AR72" t="str">
            <v>!</v>
          </cell>
          <cell r="AT72" t="str">
            <v>!</v>
          </cell>
          <cell r="AU72" t="str">
            <v xml:space="preserve"> </v>
          </cell>
          <cell r="AV72" t="str">
            <v xml:space="preserve"> </v>
          </cell>
          <cell r="AW72" t="str">
            <v xml:space="preserve"> </v>
          </cell>
          <cell r="AX72" t="str">
            <v xml:space="preserve"> </v>
          </cell>
          <cell r="AY72" t="str">
            <v>!</v>
          </cell>
          <cell r="BA72" t="str">
            <v>!</v>
          </cell>
          <cell r="BC72" t="str">
            <v>!</v>
          </cell>
          <cell r="BE72" t="str">
            <v>!</v>
          </cell>
        </row>
        <row r="73">
          <cell r="Y73">
            <v>0</v>
          </cell>
          <cell r="Z73" t="str">
            <v>!</v>
          </cell>
          <cell r="AA73">
            <v>387.35401222600001</v>
          </cell>
          <cell r="AB73" t="str">
            <v>!</v>
          </cell>
          <cell r="AC73">
            <v>95.833418448559996</v>
          </cell>
          <cell r="AD73" t="str">
            <v>!</v>
          </cell>
          <cell r="AE73" t="str">
            <v>!</v>
          </cell>
          <cell r="AF73">
            <v>110.99796844613999</v>
          </cell>
          <cell r="AG73" t="str">
            <v>!</v>
          </cell>
          <cell r="AH73">
            <v>104.38601736298999</v>
          </cell>
          <cell r="AI73" t="str">
            <v>!</v>
          </cell>
          <cell r="AJ73">
            <v>142.39438230528003</v>
          </cell>
          <cell r="AK73" t="str">
            <v>!</v>
          </cell>
          <cell r="AL73">
            <v>453.61178656297</v>
          </cell>
          <cell r="AM73" t="str">
            <v>!</v>
          </cell>
          <cell r="AN73">
            <v>117.93901328999998</v>
          </cell>
          <cell r="AO73">
            <v>134.1660664824</v>
          </cell>
          <cell r="AP73">
            <v>125.74587787474998</v>
          </cell>
          <cell r="AQ73">
            <v>103.64501243975</v>
          </cell>
          <cell r="AR73" t="str">
            <v>!</v>
          </cell>
          <cell r="AS73">
            <v>481.4959700869</v>
          </cell>
          <cell r="AT73" t="str">
            <v>!</v>
          </cell>
          <cell r="AU73">
            <v>86.464937500000005</v>
          </cell>
          <cell r="AV73">
            <v>86.464937500000005</v>
          </cell>
          <cell r="AW73">
            <v>86.464937500000005</v>
          </cell>
          <cell r="AX73">
            <v>86.464937500000005</v>
          </cell>
          <cell r="AY73" t="str">
            <v>!</v>
          </cell>
          <cell r="AZ73">
            <v>345.85975000000002</v>
          </cell>
          <cell r="BA73" t="str">
            <v>!</v>
          </cell>
          <cell r="BB73">
            <v>294.88449999999995</v>
          </cell>
          <cell r="BC73" t="str">
            <v>!</v>
          </cell>
          <cell r="BD73">
            <v>191.73250000000002</v>
          </cell>
          <cell r="BE73" t="str">
            <v>!</v>
          </cell>
        </row>
        <row r="74">
          <cell r="Y74" t="str">
            <v>!</v>
          </cell>
          <cell r="Z74" t="str">
            <v>!</v>
          </cell>
          <cell r="AA74">
            <v>197.25809510033119</v>
          </cell>
          <cell r="AB74" t="str">
            <v>!</v>
          </cell>
          <cell r="AC74">
            <v>47.408792106502631</v>
          </cell>
          <cell r="AD74" t="str">
            <v>!</v>
          </cell>
          <cell r="AE74" t="str">
            <v>!</v>
          </cell>
          <cell r="AF74">
            <v>54.651548033374254</v>
          </cell>
          <cell r="AG74" t="str">
            <v>!</v>
          </cell>
          <cell r="AH74">
            <v>52.714938768309942</v>
          </cell>
          <cell r="AI74" t="str">
            <v>!</v>
          </cell>
          <cell r="AJ74">
            <v>73.333106887219216</v>
          </cell>
          <cell r="AK74" t="str">
            <v>!</v>
          </cell>
          <cell r="AL74">
            <v>228.10838579540604</v>
          </cell>
          <cell r="AM74" t="str">
            <v>!</v>
          </cell>
          <cell r="AN74">
            <v>59.997227206809043</v>
          </cell>
          <cell r="AO74">
            <v>69.412961151733356</v>
          </cell>
          <cell r="AP74">
            <v>67.90277405236499</v>
          </cell>
          <cell r="AQ74">
            <v>55.968306717465005</v>
          </cell>
          <cell r="AR74" t="str">
            <v>!</v>
          </cell>
          <cell r="AS74">
            <v>253.51725817015458</v>
          </cell>
          <cell r="AT74" t="str">
            <v>!</v>
          </cell>
          <cell r="AU74">
            <v>43.232468750000002</v>
          </cell>
          <cell r="AV74">
            <v>43.232468750000002</v>
          </cell>
          <cell r="AW74">
            <v>43.232468750000002</v>
          </cell>
          <cell r="AX74">
            <v>43.232468750000002</v>
          </cell>
          <cell r="AY74" t="str">
            <v>!</v>
          </cell>
          <cell r="AZ74">
            <v>172.92987500000001</v>
          </cell>
          <cell r="BA74" t="str">
            <v>!</v>
          </cell>
          <cell r="BB74">
            <v>141.54455999999996</v>
          </cell>
          <cell r="BC74" t="str">
            <v>!</v>
          </cell>
          <cell r="BD74">
            <v>92.031600000000012</v>
          </cell>
          <cell r="BE74" t="str">
            <v>!</v>
          </cell>
        </row>
        <row r="75">
          <cell r="Y75" t="str">
            <v>!</v>
          </cell>
          <cell r="Z75" t="str">
            <v>!</v>
          </cell>
          <cell r="AB75" t="str">
            <v>!</v>
          </cell>
          <cell r="AD75" t="str">
            <v>!</v>
          </cell>
          <cell r="AE75" t="str">
            <v>!</v>
          </cell>
          <cell r="AG75" t="str">
            <v>!</v>
          </cell>
          <cell r="AI75" t="str">
            <v>!</v>
          </cell>
          <cell r="AK75" t="str">
            <v>!</v>
          </cell>
          <cell r="AM75" t="str">
            <v>!</v>
          </cell>
          <cell r="AN75" t="str">
            <v xml:space="preserve"> </v>
          </cell>
          <cell r="AO75" t="str">
            <v xml:space="preserve"> </v>
          </cell>
          <cell r="AP75" t="str">
            <v xml:space="preserve"> </v>
          </cell>
          <cell r="AQ75" t="str">
            <v xml:space="preserve"> </v>
          </cell>
          <cell r="AR75" t="str">
            <v>!</v>
          </cell>
          <cell r="AT75" t="str">
            <v>!</v>
          </cell>
          <cell r="AU75" t="str">
            <v xml:space="preserve"> </v>
          </cell>
          <cell r="AV75" t="str">
            <v xml:space="preserve"> </v>
          </cell>
          <cell r="AW75" t="str">
            <v xml:space="preserve"> </v>
          </cell>
          <cell r="AX75" t="str">
            <v xml:space="preserve"> </v>
          </cell>
          <cell r="AY75" t="str">
            <v>!</v>
          </cell>
          <cell r="BA75" t="str">
            <v>!</v>
          </cell>
          <cell r="BC75" t="str">
            <v>!</v>
          </cell>
          <cell r="BE75" t="str">
            <v>!</v>
          </cell>
        </row>
        <row r="76">
          <cell r="Y76" t="str">
            <v>!</v>
          </cell>
          <cell r="Z76" t="str">
            <v>!</v>
          </cell>
          <cell r="AA76">
            <v>195.90267613399999</v>
          </cell>
          <cell r="AB76" t="str">
            <v>!</v>
          </cell>
          <cell r="AC76">
            <v>47.58120125976</v>
          </cell>
          <cell r="AD76" t="str">
            <v>!</v>
          </cell>
          <cell r="AE76" t="str">
            <v>!</v>
          </cell>
          <cell r="AF76">
            <v>48.394889670609999</v>
          </cell>
          <cell r="AG76" t="str">
            <v>!</v>
          </cell>
          <cell r="AH76">
            <v>48.015441592649999</v>
          </cell>
          <cell r="AI76" t="str">
            <v>!</v>
          </cell>
          <cell r="AJ76">
            <v>41.634747110400006</v>
          </cell>
          <cell r="AK76" t="str">
            <v>!</v>
          </cell>
          <cell r="AL76">
            <v>185.62627963341998</v>
          </cell>
          <cell r="AM76" t="str">
            <v>!</v>
          </cell>
          <cell r="AN76">
            <v>87.968899972199992</v>
          </cell>
          <cell r="AO76">
            <v>67.608952344360006</v>
          </cell>
          <cell r="AP76">
            <v>45.125113733649997</v>
          </cell>
          <cell r="AQ76">
            <v>34.601246106699996</v>
          </cell>
          <cell r="AR76" t="str">
            <v>!</v>
          </cell>
          <cell r="AS76">
            <v>235.30421215690995</v>
          </cell>
          <cell r="AT76" t="str">
            <v>!</v>
          </cell>
          <cell r="AU76">
            <v>42.125062500000006</v>
          </cell>
          <cell r="AV76">
            <v>42.125062500000006</v>
          </cell>
          <cell r="AW76">
            <v>42.125062500000006</v>
          </cell>
          <cell r="AX76">
            <v>42.125062500000006</v>
          </cell>
          <cell r="AY76" t="str">
            <v>!</v>
          </cell>
          <cell r="AZ76">
            <v>168.50025000000002</v>
          </cell>
          <cell r="BA76" t="str">
            <v>!</v>
          </cell>
          <cell r="BB76">
            <v>144.44550000000001</v>
          </cell>
          <cell r="BC76" t="str">
            <v>!</v>
          </cell>
          <cell r="BD76">
            <v>90.457499999999996</v>
          </cell>
          <cell r="BE76" t="str">
            <v>!</v>
          </cell>
        </row>
        <row r="77">
          <cell r="Y77" t="str">
            <v>!</v>
          </cell>
          <cell r="Z77" t="str">
            <v>!</v>
          </cell>
          <cell r="AA77">
            <v>99.400748582424796</v>
          </cell>
          <cell r="AB77" t="str">
            <v>!</v>
          </cell>
          <cell r="AC77">
            <v>23.538420263203271</v>
          </cell>
          <cell r="AD77" t="str">
            <v>!</v>
          </cell>
          <cell r="AE77" t="str">
            <v>!</v>
          </cell>
          <cell r="AF77">
            <v>23.827964371136794</v>
          </cell>
          <cell r="AG77" t="str">
            <v>!</v>
          </cell>
          <cell r="AH77">
            <v>24.247798004288249</v>
          </cell>
          <cell r="AI77" t="str">
            <v>!</v>
          </cell>
          <cell r="AJ77">
            <v>21.441894761856005</v>
          </cell>
          <cell r="AK77" t="str">
            <v>!</v>
          </cell>
          <cell r="AL77">
            <v>93.056077400484327</v>
          </cell>
          <cell r="AM77" t="str">
            <v>!</v>
          </cell>
          <cell r="AN77">
            <v>44.751010980457743</v>
          </cell>
          <cell r="AO77">
            <v>34.978573238592155</v>
          </cell>
          <cell r="AP77">
            <v>24.367561416170997</v>
          </cell>
          <cell r="AQ77">
            <v>18.684672897617997</v>
          </cell>
          <cell r="AR77" t="str">
            <v>!</v>
          </cell>
          <cell r="AS77">
            <v>123.89237378485623</v>
          </cell>
          <cell r="AT77" t="str">
            <v>!</v>
          </cell>
          <cell r="AU77">
            <v>21.062531250000003</v>
          </cell>
          <cell r="AV77">
            <v>21.062531250000003</v>
          </cell>
          <cell r="AW77">
            <v>21.062531250000003</v>
          </cell>
          <cell r="AX77">
            <v>21.062531250000003</v>
          </cell>
          <cell r="AY77" t="str">
            <v>!</v>
          </cell>
          <cell r="AZ77">
            <v>84.250125000000011</v>
          </cell>
          <cell r="BA77" t="str">
            <v>!</v>
          </cell>
          <cell r="BB77">
            <v>69.333840000000009</v>
          </cell>
          <cell r="BC77" t="str">
            <v>!</v>
          </cell>
          <cell r="BD77">
            <v>43.419599999999996</v>
          </cell>
          <cell r="BE77" t="str">
            <v>!</v>
          </cell>
        </row>
        <row r="78">
          <cell r="Y78" t="str">
            <v>!</v>
          </cell>
          <cell r="Z78" t="str">
            <v>!</v>
          </cell>
          <cell r="AB78" t="str">
            <v>!</v>
          </cell>
          <cell r="AD78" t="str">
            <v>!</v>
          </cell>
          <cell r="AE78" t="str">
            <v>!</v>
          </cell>
          <cell r="AG78" t="str">
            <v>!</v>
          </cell>
          <cell r="AI78" t="str">
            <v>!</v>
          </cell>
          <cell r="AK78" t="str">
            <v>!</v>
          </cell>
          <cell r="AM78" t="str">
            <v>!</v>
          </cell>
          <cell r="AN78" t="str">
            <v xml:space="preserve"> </v>
          </cell>
          <cell r="AO78" t="str">
            <v xml:space="preserve"> </v>
          </cell>
          <cell r="AP78" t="str">
            <v xml:space="preserve"> </v>
          </cell>
          <cell r="AQ78" t="str">
            <v xml:space="preserve"> </v>
          </cell>
          <cell r="AR78" t="str">
            <v>!</v>
          </cell>
          <cell r="AT78" t="str">
            <v>!</v>
          </cell>
          <cell r="AU78" t="str">
            <v xml:space="preserve"> </v>
          </cell>
          <cell r="AV78" t="str">
            <v xml:space="preserve"> </v>
          </cell>
          <cell r="AW78" t="str">
            <v xml:space="preserve"> </v>
          </cell>
          <cell r="AX78" t="str">
            <v xml:space="preserve"> </v>
          </cell>
          <cell r="AY78" t="str">
            <v>!</v>
          </cell>
          <cell r="BA78" t="str">
            <v>!</v>
          </cell>
          <cell r="BC78" t="str">
            <v>!</v>
          </cell>
          <cell r="BE78" t="str">
            <v>!</v>
          </cell>
        </row>
        <row r="79">
          <cell r="Y79" t="str">
            <v>!</v>
          </cell>
          <cell r="Z79" t="str">
            <v>!</v>
          </cell>
          <cell r="AA79">
            <v>583.25668836</v>
          </cell>
          <cell r="AB79" t="str">
            <v>!</v>
          </cell>
          <cell r="AC79">
            <v>143.41461970832</v>
          </cell>
          <cell r="AD79" t="str">
            <v>!</v>
          </cell>
          <cell r="AE79" t="str">
            <v>!</v>
          </cell>
          <cell r="AF79">
            <v>159.39285811675001</v>
          </cell>
          <cell r="AG79" t="str">
            <v>!</v>
          </cell>
          <cell r="AH79">
            <v>152.40145895563998</v>
          </cell>
          <cell r="AI79" t="str">
            <v>!</v>
          </cell>
          <cell r="AJ79">
            <v>184.02912941568005</v>
          </cell>
          <cell r="AK79" t="str">
            <v>!</v>
          </cell>
          <cell r="AL79">
            <v>639.23806619639004</v>
          </cell>
          <cell r="AM79" t="str">
            <v>!</v>
          </cell>
          <cell r="AN79">
            <v>205.90791326219997</v>
          </cell>
          <cell r="AO79">
            <v>201.77501882676</v>
          </cell>
          <cell r="AP79">
            <v>170.87099160839998</v>
          </cell>
          <cell r="AQ79">
            <v>138.24625854645001</v>
          </cell>
          <cell r="AR79" t="str">
            <v>!</v>
          </cell>
          <cell r="AS79">
            <v>716.80018224381001</v>
          </cell>
          <cell r="AT79" t="str">
            <v>!</v>
          </cell>
          <cell r="AU79">
            <v>128.59</v>
          </cell>
          <cell r="AV79">
            <v>128.59</v>
          </cell>
          <cell r="AW79">
            <v>128.59</v>
          </cell>
          <cell r="AX79">
            <v>128.59</v>
          </cell>
          <cell r="AY79" t="str">
            <v>!</v>
          </cell>
          <cell r="AZ79">
            <v>514.36</v>
          </cell>
          <cell r="BA79" t="str">
            <v>!</v>
          </cell>
          <cell r="BB79">
            <v>439.32999999999993</v>
          </cell>
          <cell r="BC79" t="str">
            <v>!</v>
          </cell>
          <cell r="BD79">
            <v>282.19</v>
          </cell>
          <cell r="BE79" t="str">
            <v>!</v>
          </cell>
        </row>
        <row r="80">
          <cell r="Y80" t="str">
            <v>!</v>
          </cell>
          <cell r="Z80" t="str">
            <v>!</v>
          </cell>
          <cell r="AA80">
            <v>296.65884368275601</v>
          </cell>
          <cell r="AB80" t="str">
            <v>!</v>
          </cell>
          <cell r="AC80">
            <v>70.947212369705909</v>
          </cell>
          <cell r="AD80" t="str">
            <v>!</v>
          </cell>
          <cell r="AE80" t="str">
            <v>!</v>
          </cell>
          <cell r="AF80">
            <v>78.479512404511041</v>
          </cell>
          <cell r="AG80" t="str">
            <v>!</v>
          </cell>
          <cell r="AH80">
            <v>76.962736772598191</v>
          </cell>
          <cell r="AI80" t="str">
            <v>!</v>
          </cell>
          <cell r="AJ80">
            <v>94.775001649075222</v>
          </cell>
          <cell r="AK80" t="str">
            <v>!</v>
          </cell>
          <cell r="AL80">
            <v>321.16446319589033</v>
          </cell>
          <cell r="AM80" t="str">
            <v>!</v>
          </cell>
          <cell r="AN80">
            <v>104.74823818726679</v>
          </cell>
          <cell r="AO80">
            <v>104.39153439032552</v>
          </cell>
          <cell r="AP80">
            <v>92.27033546853599</v>
          </cell>
          <cell r="AQ80">
            <v>74.652979615082998</v>
          </cell>
          <cell r="AR80" t="str">
            <v>!</v>
          </cell>
          <cell r="AS80">
            <v>377.40963195501081</v>
          </cell>
          <cell r="AT80" t="str">
            <v>!</v>
          </cell>
          <cell r="AU80">
            <v>64.295000000000002</v>
          </cell>
          <cell r="AV80">
            <v>64.295000000000002</v>
          </cell>
          <cell r="AW80">
            <v>64.295000000000002</v>
          </cell>
          <cell r="AX80">
            <v>64.295000000000002</v>
          </cell>
          <cell r="AY80" t="str">
            <v>!</v>
          </cell>
          <cell r="AZ80">
            <v>257.18</v>
          </cell>
          <cell r="BA80" t="str">
            <v>!</v>
          </cell>
          <cell r="BB80">
            <v>210.87839999999997</v>
          </cell>
          <cell r="BC80" t="str">
            <v>!</v>
          </cell>
          <cell r="BD80">
            <v>135.4512</v>
          </cell>
          <cell r="BE80" t="str">
            <v>!</v>
          </cell>
        </row>
        <row r="81">
          <cell r="Y81" t="str">
            <v>!</v>
          </cell>
          <cell r="Z81" t="str">
            <v>!</v>
          </cell>
          <cell r="AB81" t="str">
            <v>!</v>
          </cell>
          <cell r="AD81" t="str">
            <v>!</v>
          </cell>
          <cell r="AE81" t="str">
            <v>!</v>
          </cell>
          <cell r="AG81" t="str">
            <v>!</v>
          </cell>
          <cell r="AI81" t="str">
            <v>!</v>
          </cell>
          <cell r="AK81" t="str">
            <v>!</v>
          </cell>
          <cell r="AM81" t="str">
            <v>!</v>
          </cell>
          <cell r="AN81" t="str">
            <v xml:space="preserve"> </v>
          </cell>
          <cell r="AO81" t="str">
            <v xml:space="preserve"> </v>
          </cell>
          <cell r="AP81" t="str">
            <v xml:space="preserve"> </v>
          </cell>
          <cell r="AQ81" t="str">
            <v xml:space="preserve"> </v>
          </cell>
          <cell r="AR81" t="str">
            <v>!</v>
          </cell>
          <cell r="AT81" t="str">
            <v>!</v>
          </cell>
          <cell r="AU81" t="str">
            <v xml:space="preserve"> </v>
          </cell>
          <cell r="AV81" t="str">
            <v xml:space="preserve"> </v>
          </cell>
          <cell r="AW81" t="str">
            <v xml:space="preserve"> </v>
          </cell>
          <cell r="AX81" t="str">
            <v xml:space="preserve"> </v>
          </cell>
          <cell r="AY81" t="str">
            <v>!</v>
          </cell>
          <cell r="BA81" t="str">
            <v>!</v>
          </cell>
          <cell r="BC81" t="str">
            <v>!</v>
          </cell>
          <cell r="BE81" t="str">
            <v>!</v>
          </cell>
        </row>
        <row r="82">
          <cell r="Y82" t="str">
            <v>!</v>
          </cell>
          <cell r="Z82" t="str">
            <v>!</v>
          </cell>
          <cell r="AB82" t="str">
            <v>!</v>
          </cell>
          <cell r="AD82" t="str">
            <v>!</v>
          </cell>
          <cell r="AE82" t="str">
            <v>!</v>
          </cell>
          <cell r="AG82" t="str">
            <v>!</v>
          </cell>
          <cell r="AI82" t="str">
            <v>!</v>
          </cell>
          <cell r="AK82" t="str">
            <v>!</v>
          </cell>
          <cell r="AM82" t="str">
            <v>!</v>
          </cell>
          <cell r="AN82" t="str">
            <v xml:space="preserve"> </v>
          </cell>
          <cell r="AO82" t="str">
            <v xml:space="preserve"> </v>
          </cell>
          <cell r="AP82" t="str">
            <v xml:space="preserve"> </v>
          </cell>
          <cell r="AQ82" t="str">
            <v xml:space="preserve"> </v>
          </cell>
          <cell r="AR82" t="str">
            <v>!</v>
          </cell>
          <cell r="AT82" t="str">
            <v>!</v>
          </cell>
          <cell r="AU82" t="str">
            <v xml:space="preserve"> </v>
          </cell>
          <cell r="AV82" t="str">
            <v xml:space="preserve"> </v>
          </cell>
          <cell r="AW82" t="str">
            <v xml:space="preserve"> </v>
          </cell>
          <cell r="AX82" t="str">
            <v xml:space="preserve"> </v>
          </cell>
          <cell r="AY82" t="str">
            <v>!</v>
          </cell>
          <cell r="BA82" t="str">
            <v>!</v>
          </cell>
          <cell r="BC82" t="str">
            <v>!</v>
          </cell>
          <cell r="BE82" t="str">
            <v>!</v>
          </cell>
        </row>
        <row r="83">
          <cell r="Y83" t="str">
            <v>!</v>
          </cell>
          <cell r="Z83" t="str">
            <v>!</v>
          </cell>
          <cell r="AB83" t="str">
            <v>!</v>
          </cell>
          <cell r="AD83" t="str">
            <v>!</v>
          </cell>
          <cell r="AE83" t="str">
            <v>!</v>
          </cell>
          <cell r="AG83" t="str">
            <v>!</v>
          </cell>
          <cell r="AI83" t="str">
            <v>!</v>
          </cell>
          <cell r="AK83" t="str">
            <v>!</v>
          </cell>
          <cell r="AM83" t="str">
            <v>!</v>
          </cell>
          <cell r="AN83" t="str">
            <v xml:space="preserve"> </v>
          </cell>
          <cell r="AO83" t="str">
            <v xml:space="preserve"> </v>
          </cell>
          <cell r="AP83" t="str">
            <v xml:space="preserve"> </v>
          </cell>
          <cell r="AQ83" t="str">
            <v xml:space="preserve"> </v>
          </cell>
          <cell r="AR83" t="str">
            <v>!</v>
          </cell>
          <cell r="AT83" t="str">
            <v>!</v>
          </cell>
          <cell r="AU83" t="str">
            <v xml:space="preserve"> </v>
          </cell>
          <cell r="AV83" t="str">
            <v xml:space="preserve"> </v>
          </cell>
          <cell r="AW83" t="str">
            <v xml:space="preserve"> </v>
          </cell>
          <cell r="AX83" t="str">
            <v xml:space="preserve"> </v>
          </cell>
          <cell r="AY83" t="str">
            <v>!</v>
          </cell>
          <cell r="BA83" t="str">
            <v>!</v>
          </cell>
          <cell r="BC83" t="str">
            <v>!</v>
          </cell>
          <cell r="BE83" t="str">
            <v>!</v>
          </cell>
        </row>
        <row r="84">
          <cell r="Y84" t="str">
            <v>!</v>
          </cell>
          <cell r="Z84" t="str">
            <v>!</v>
          </cell>
          <cell r="AB84" t="str">
            <v>!</v>
          </cell>
          <cell r="AD84" t="str">
            <v>!</v>
          </cell>
          <cell r="AE84" t="str">
            <v>!</v>
          </cell>
          <cell r="AG84" t="str">
            <v>!</v>
          </cell>
          <cell r="AI84" t="str">
            <v>!</v>
          </cell>
          <cell r="AK84" t="str">
            <v>!</v>
          </cell>
          <cell r="AM84" t="str">
            <v>!</v>
          </cell>
          <cell r="AO84" t="str">
            <v xml:space="preserve"> </v>
          </cell>
          <cell r="AP84" t="str">
            <v xml:space="preserve"> </v>
          </cell>
          <cell r="AQ84" t="str">
            <v xml:space="preserve"> </v>
          </cell>
          <cell r="AR84" t="str">
            <v>!</v>
          </cell>
          <cell r="AT84" t="str">
            <v>!</v>
          </cell>
          <cell r="AU84" t="str">
            <v xml:space="preserve"> </v>
          </cell>
          <cell r="AV84" t="str">
            <v xml:space="preserve"> </v>
          </cell>
          <cell r="AW84" t="str">
            <v xml:space="preserve"> </v>
          </cell>
          <cell r="AX84" t="str">
            <v xml:space="preserve"> </v>
          </cell>
          <cell r="AY84" t="str">
            <v>!</v>
          </cell>
          <cell r="BA84" t="str">
            <v>!</v>
          </cell>
          <cell r="BC84" t="str">
            <v>!</v>
          </cell>
          <cell r="BE84" t="str">
            <v>!</v>
          </cell>
        </row>
        <row r="85">
          <cell r="Y85" t="str">
            <v>!</v>
          </cell>
          <cell r="Z85" t="str">
            <v>!</v>
          </cell>
          <cell r="AB85" t="str">
            <v>!</v>
          </cell>
          <cell r="AD85" t="str">
            <v>!</v>
          </cell>
          <cell r="AE85" t="str">
            <v>!</v>
          </cell>
          <cell r="AG85" t="str">
            <v>!</v>
          </cell>
          <cell r="AI85" t="str">
            <v>!</v>
          </cell>
          <cell r="AK85" t="str">
            <v>!</v>
          </cell>
          <cell r="AL85" t="str">
            <v xml:space="preserve"> </v>
          </cell>
          <cell r="AM85" t="str">
            <v>!</v>
          </cell>
          <cell r="AN85" t="str">
            <v xml:space="preserve"> </v>
          </cell>
          <cell r="AO85" t="str">
            <v xml:space="preserve"> </v>
          </cell>
          <cell r="AP85" t="str">
            <v xml:space="preserve"> </v>
          </cell>
          <cell r="AQ85" t="str">
            <v xml:space="preserve"> </v>
          </cell>
          <cell r="AR85" t="str">
            <v>!</v>
          </cell>
          <cell r="AS85" t="str">
            <v xml:space="preserve"> </v>
          </cell>
          <cell r="AT85" t="str">
            <v>!</v>
          </cell>
          <cell r="AU85" t="str">
            <v xml:space="preserve"> </v>
          </cell>
          <cell r="AV85" t="str">
            <v xml:space="preserve"> </v>
          </cell>
          <cell r="AW85" t="str">
            <v xml:space="preserve"> </v>
          </cell>
          <cell r="AX85" t="str">
            <v xml:space="preserve"> </v>
          </cell>
          <cell r="AY85" t="str">
            <v>!</v>
          </cell>
          <cell r="BA85" t="str">
            <v>!</v>
          </cell>
          <cell r="BC85" t="str">
            <v>!</v>
          </cell>
          <cell r="BE85" t="str">
            <v>!</v>
          </cell>
        </row>
        <row r="86">
          <cell r="Y86" t="str">
            <v>!</v>
          </cell>
          <cell r="Z86" t="str">
            <v>!</v>
          </cell>
          <cell r="AA86">
            <v>142.48734588542649</v>
          </cell>
          <cell r="AB86" t="str">
            <v>!</v>
          </cell>
          <cell r="AC86">
            <v>32.227000000000004</v>
          </cell>
          <cell r="AD86" t="str">
            <v>!</v>
          </cell>
          <cell r="AE86" t="str">
            <v>!</v>
          </cell>
          <cell r="AF86">
            <v>41.616000000000007</v>
          </cell>
          <cell r="AG86" t="str">
            <v>!</v>
          </cell>
          <cell r="AH86">
            <v>35.481745544554457</v>
          </cell>
          <cell r="AI86" t="str">
            <v>!</v>
          </cell>
          <cell r="AJ86">
            <v>34.790703814563109</v>
          </cell>
          <cell r="AK86" t="str">
            <v>!</v>
          </cell>
          <cell r="AL86">
            <v>144.11544935911755</v>
          </cell>
          <cell r="AM86" t="str">
            <v>!</v>
          </cell>
          <cell r="AN86">
            <v>26.956</v>
          </cell>
          <cell r="AO86">
            <v>35.567</v>
          </cell>
          <cell r="AP86">
            <v>38.962499999999999</v>
          </cell>
          <cell r="AQ86">
            <v>38.962499999999999</v>
          </cell>
          <cell r="AR86" t="str">
            <v>!</v>
          </cell>
          <cell r="AS86">
            <v>140.44800000000001</v>
          </cell>
          <cell r="AT86" t="str">
            <v>!</v>
          </cell>
          <cell r="AU86">
            <v>36.789135000000002</v>
          </cell>
          <cell r="AV86">
            <v>36.789135000000002</v>
          </cell>
          <cell r="AW86">
            <v>36.789135000000002</v>
          </cell>
          <cell r="AX86">
            <v>36.789135000000002</v>
          </cell>
          <cell r="AY86" t="str">
            <v>!</v>
          </cell>
          <cell r="AZ86">
            <v>147.15654000000001</v>
          </cell>
          <cell r="BA86" t="str">
            <v>!</v>
          </cell>
          <cell r="BB86">
            <v>143.58944000000002</v>
          </cell>
          <cell r="BC86" t="str">
            <v>!</v>
          </cell>
          <cell r="BD86">
            <v>133.69209999999998</v>
          </cell>
          <cell r="BE86" t="str">
            <v>!</v>
          </cell>
        </row>
        <row r="87">
          <cell r="Y87" t="str">
            <v>!</v>
          </cell>
          <cell r="Z87" t="str">
            <v>!</v>
          </cell>
          <cell r="AA87">
            <v>85.968791405907638</v>
          </cell>
          <cell r="AB87" t="str">
            <v>!</v>
          </cell>
          <cell r="AC87">
            <v>19.285</v>
          </cell>
          <cell r="AD87" t="str">
            <v>!</v>
          </cell>
          <cell r="AE87" t="str">
            <v>!</v>
          </cell>
          <cell r="AF87">
            <v>32.176000000000002</v>
          </cell>
          <cell r="AG87" t="str">
            <v>!</v>
          </cell>
          <cell r="AH87">
            <v>22.325742574257426</v>
          </cell>
          <cell r="AI87" t="str">
            <v>!</v>
          </cell>
          <cell r="AJ87">
            <v>21.892233009708736</v>
          </cell>
          <cell r="AK87" t="str">
            <v>!</v>
          </cell>
          <cell r="AL87">
            <v>95.678975583966164</v>
          </cell>
          <cell r="AM87" t="str">
            <v>!</v>
          </cell>
          <cell r="AN87">
            <v>15.273999999999999</v>
          </cell>
          <cell r="AO87">
            <v>23.76</v>
          </cell>
          <cell r="AP87">
            <v>23.132999999999996</v>
          </cell>
          <cell r="AQ87">
            <v>23.132999999999996</v>
          </cell>
          <cell r="AR87" t="str">
            <v>!</v>
          </cell>
          <cell r="AS87">
            <v>85.3</v>
          </cell>
          <cell r="AT87" t="str">
            <v>!</v>
          </cell>
          <cell r="AU87">
            <v>22.661535000000001</v>
          </cell>
          <cell r="AV87">
            <v>22.661535000000001</v>
          </cell>
          <cell r="AW87">
            <v>22.661535000000001</v>
          </cell>
          <cell r="AX87">
            <v>22.661535000000001</v>
          </cell>
          <cell r="AY87" t="str">
            <v>!</v>
          </cell>
          <cell r="AZ87">
            <v>90.646140000000003</v>
          </cell>
          <cell r="BA87" t="str">
            <v>!</v>
          </cell>
          <cell r="BB87">
            <v>88.965440000000001</v>
          </cell>
          <cell r="BC87" t="str">
            <v>!</v>
          </cell>
          <cell r="BD87">
            <v>87.120099999999994</v>
          </cell>
          <cell r="BE87" t="str">
            <v>!</v>
          </cell>
        </row>
        <row r="88">
          <cell r="Y88" t="str">
            <v>!</v>
          </cell>
          <cell r="Z88" t="str">
            <v>!</v>
          </cell>
          <cell r="AA88">
            <v>51.589576412837744</v>
          </cell>
          <cell r="AB88" t="str">
            <v>!</v>
          </cell>
          <cell r="AC88">
            <v>11.778</v>
          </cell>
          <cell r="AD88" t="str">
            <v>!</v>
          </cell>
          <cell r="AE88" t="str">
            <v>!</v>
          </cell>
          <cell r="AF88">
            <v>11.554</v>
          </cell>
          <cell r="AG88" t="str">
            <v>!</v>
          </cell>
          <cell r="AH88">
            <v>12.029702970297029</v>
          </cell>
          <cell r="AI88" t="str">
            <v>!</v>
          </cell>
          <cell r="AJ88">
            <v>11.796116504854369</v>
          </cell>
          <cell r="AK88" t="str">
            <v>!</v>
          </cell>
          <cell r="AL88">
            <v>47.157819475151399</v>
          </cell>
          <cell r="AM88" t="str">
            <v>!</v>
          </cell>
          <cell r="AN88">
            <v>13.164999999999999</v>
          </cell>
          <cell r="AO88">
            <v>11.856</v>
          </cell>
          <cell r="AP88">
            <v>14.2925</v>
          </cell>
          <cell r="AQ88">
            <v>14.2925</v>
          </cell>
          <cell r="AR88" t="str">
            <v>!</v>
          </cell>
          <cell r="AS88">
            <v>53.606000000000002</v>
          </cell>
          <cell r="AT88" t="str">
            <v>!</v>
          </cell>
          <cell r="AU88">
            <v>12.6869</v>
          </cell>
          <cell r="AV88">
            <v>12.6869</v>
          </cell>
          <cell r="AW88">
            <v>12.6869</v>
          </cell>
          <cell r="AX88">
            <v>12.6869</v>
          </cell>
          <cell r="AY88" t="str">
            <v>!</v>
          </cell>
          <cell r="AZ88">
            <v>50.747599999999998</v>
          </cell>
          <cell r="BA88" t="str">
            <v>!</v>
          </cell>
          <cell r="BB88">
            <v>49.056800000000003</v>
          </cell>
          <cell r="BC88" t="str">
            <v>!</v>
          </cell>
          <cell r="BD88">
            <v>41.972000000000001</v>
          </cell>
          <cell r="BE88" t="str">
            <v>!</v>
          </cell>
        </row>
        <row r="89">
          <cell r="Y89" t="str">
            <v>!</v>
          </cell>
          <cell r="Z89" t="str">
            <v>!</v>
          </cell>
          <cell r="AA89">
            <v>16.92910350034111</v>
          </cell>
          <cell r="AB89" t="str">
            <v>!</v>
          </cell>
          <cell r="AC89">
            <v>3.9449999999999998</v>
          </cell>
          <cell r="AD89" t="str">
            <v>!</v>
          </cell>
          <cell r="AE89" t="str">
            <v>!</v>
          </cell>
          <cell r="AF89">
            <v>3.5390000000000001</v>
          </cell>
          <cell r="AG89" t="str">
            <v>!</v>
          </cell>
          <cell r="AH89">
            <v>4.1262999999999996</v>
          </cell>
          <cell r="AI89" t="str">
            <v>!</v>
          </cell>
          <cell r="AJ89">
            <v>4.1023543</v>
          </cell>
          <cell r="AK89" t="str">
            <v>!</v>
          </cell>
          <cell r="AL89">
            <v>15.712654299999999</v>
          </cell>
          <cell r="AM89" t="str">
            <v>!</v>
          </cell>
          <cell r="AN89">
            <v>2.14</v>
          </cell>
          <cell r="AO89">
            <v>3.2810000000000001</v>
          </cell>
          <cell r="AP89">
            <v>4.9959999999999996</v>
          </cell>
          <cell r="AQ89">
            <v>4.9959999999999996</v>
          </cell>
          <cell r="AR89" t="str">
            <v>!</v>
          </cell>
          <cell r="AS89">
            <v>15.413</v>
          </cell>
          <cell r="AT89" t="str">
            <v>!</v>
          </cell>
          <cell r="AU89">
            <v>4.4406999999999996</v>
          </cell>
          <cell r="AV89">
            <v>4.4406999999999996</v>
          </cell>
          <cell r="AW89">
            <v>4.4406999999999996</v>
          </cell>
          <cell r="AX89">
            <v>4.4406999999999996</v>
          </cell>
          <cell r="AY89" t="str">
            <v>!</v>
          </cell>
          <cell r="AZ89">
            <v>17.762799999999999</v>
          </cell>
          <cell r="BA89" t="str">
            <v>!</v>
          </cell>
          <cell r="BB89">
            <v>17.5672</v>
          </cell>
          <cell r="BC89" t="str">
            <v>!</v>
          </cell>
          <cell r="BD89">
            <v>16.600000000000001</v>
          </cell>
          <cell r="BE89" t="str">
            <v>!</v>
          </cell>
        </row>
        <row r="90">
          <cell r="Y90" t="str">
            <v>!</v>
          </cell>
          <cell r="Z90" t="str">
            <v>!</v>
          </cell>
          <cell r="AA90">
            <v>-12.000125433659992</v>
          </cell>
          <cell r="AB90" t="str">
            <v>!</v>
          </cell>
          <cell r="AC90">
            <v>-2.7810000000000001</v>
          </cell>
          <cell r="AD90" t="str">
            <v>!</v>
          </cell>
          <cell r="AE90" t="str">
            <v>!</v>
          </cell>
          <cell r="AF90">
            <v>-5.6529999999999996</v>
          </cell>
          <cell r="AG90" t="str">
            <v>!</v>
          </cell>
          <cell r="AH90">
            <v>-3</v>
          </cell>
          <cell r="AI90" t="str">
            <v>!</v>
          </cell>
          <cell r="AJ90">
            <v>-3</v>
          </cell>
          <cell r="AK90" t="str">
            <v>!</v>
          </cell>
          <cell r="AL90">
            <v>-14.434000000000001</v>
          </cell>
          <cell r="AM90" t="str">
            <v>!</v>
          </cell>
          <cell r="AN90">
            <v>-3.6230000000000002</v>
          </cell>
          <cell r="AO90">
            <v>-3.33</v>
          </cell>
          <cell r="AP90">
            <v>-3.4590000000000001</v>
          </cell>
          <cell r="AQ90">
            <v>-3.4590000000000001</v>
          </cell>
          <cell r="AR90" t="str">
            <v>!</v>
          </cell>
          <cell r="AS90">
            <v>-13.871</v>
          </cell>
          <cell r="AT90" t="str">
            <v>!</v>
          </cell>
          <cell r="AU90">
            <v>-3</v>
          </cell>
          <cell r="AV90">
            <v>-3</v>
          </cell>
          <cell r="AW90">
            <v>-3</v>
          </cell>
          <cell r="AX90">
            <v>-3</v>
          </cell>
          <cell r="AY90" t="str">
            <v>!</v>
          </cell>
          <cell r="AZ90">
            <v>-12</v>
          </cell>
          <cell r="BA90" t="str">
            <v>!</v>
          </cell>
          <cell r="BB90">
            <v>-12</v>
          </cell>
          <cell r="BC90" t="str">
            <v>!</v>
          </cell>
          <cell r="BD90">
            <v>-12</v>
          </cell>
          <cell r="BE90" t="str">
            <v>!</v>
          </cell>
        </row>
        <row r="91">
          <cell r="Y91" t="str">
            <v>!</v>
          </cell>
          <cell r="Z91" t="str">
            <v>!</v>
          </cell>
          <cell r="AA91">
            <v>-6.1164400000000008</v>
          </cell>
          <cell r="AB91" t="str">
            <v>!</v>
          </cell>
          <cell r="AC91">
            <v>-1.3757607000000001</v>
          </cell>
          <cell r="AD91" t="str">
            <v>!</v>
          </cell>
          <cell r="AE91" t="str">
            <v>!</v>
          </cell>
          <cell r="AF91">
            <v>-2.7833410408999999</v>
          </cell>
          <cell r="AG91" t="str">
            <v>!</v>
          </cell>
          <cell r="AH91">
            <v>-1.5149999999999999</v>
          </cell>
          <cell r="AI91" t="str">
            <v>!</v>
          </cell>
          <cell r="AJ91">
            <v>-1.5449999999999999</v>
          </cell>
          <cell r="AK91" t="str">
            <v>!</v>
          </cell>
          <cell r="AL91">
            <v>-7.2191017408999993</v>
          </cell>
          <cell r="AM91" t="str">
            <v>!</v>
          </cell>
          <cell r="AN91">
            <v>-1.8430708220000001</v>
          </cell>
          <cell r="AO91">
            <v>-1.7228287799999999</v>
          </cell>
          <cell r="AP91">
            <v>-1.8687296589999998</v>
          </cell>
          <cell r="AQ91">
            <v>-1.8687296589999998</v>
          </cell>
          <cell r="AR91" t="str">
            <v>!</v>
          </cell>
          <cell r="AS91">
            <v>-7.30335892</v>
          </cell>
          <cell r="AT91" t="str">
            <v>!</v>
          </cell>
          <cell r="AU91">
            <v>-1.5</v>
          </cell>
          <cell r="AV91">
            <v>-1.5</v>
          </cell>
          <cell r="AW91">
            <v>-1.5</v>
          </cell>
          <cell r="AX91">
            <v>-1.5</v>
          </cell>
          <cell r="AY91" t="str">
            <v>!</v>
          </cell>
          <cell r="AZ91">
            <v>-6</v>
          </cell>
          <cell r="BA91" t="str">
            <v>!</v>
          </cell>
          <cell r="BB91">
            <v>-5.76</v>
          </cell>
          <cell r="BC91" t="str">
            <v>!</v>
          </cell>
          <cell r="BD91">
            <v>-5.76</v>
          </cell>
          <cell r="BE91" t="str">
            <v>!</v>
          </cell>
        </row>
        <row r="92">
          <cell r="Y92" t="str">
            <v>!</v>
          </cell>
          <cell r="Z92" t="str">
            <v>!</v>
          </cell>
          <cell r="AB92" t="str">
            <v>!</v>
          </cell>
          <cell r="AD92" t="str">
            <v>!</v>
          </cell>
          <cell r="AE92" t="str">
            <v>!</v>
          </cell>
          <cell r="AG92" t="str">
            <v>!</v>
          </cell>
          <cell r="AI92" t="str">
            <v>!</v>
          </cell>
          <cell r="AK92" t="str">
            <v>!</v>
          </cell>
          <cell r="AM92" t="str">
            <v>!</v>
          </cell>
          <cell r="AN92" t="str">
            <v xml:space="preserve"> </v>
          </cell>
          <cell r="AO92" t="str">
            <v xml:space="preserve"> </v>
          </cell>
          <cell r="AP92" t="str">
            <v xml:space="preserve"> </v>
          </cell>
          <cell r="AQ92" t="str">
            <v xml:space="preserve"> </v>
          </cell>
          <cell r="AR92" t="str">
            <v>!</v>
          </cell>
          <cell r="AT92" t="str">
            <v>!</v>
          </cell>
          <cell r="AU92" t="str">
            <v xml:space="preserve"> </v>
          </cell>
          <cell r="AV92" t="str">
            <v xml:space="preserve"> </v>
          </cell>
          <cell r="AW92" t="str">
            <v xml:space="preserve"> </v>
          </cell>
          <cell r="AX92" t="str">
            <v xml:space="preserve"> </v>
          </cell>
          <cell r="AY92" t="str">
            <v>!</v>
          </cell>
          <cell r="BA92" t="str">
            <v>!</v>
          </cell>
          <cell r="BC92" t="str">
            <v>!</v>
          </cell>
          <cell r="BE92" t="str">
            <v>!</v>
          </cell>
        </row>
        <row r="93">
          <cell r="Y93" t="str">
            <v>!</v>
          </cell>
          <cell r="Z93" t="str">
            <v>!</v>
          </cell>
          <cell r="AA93">
            <v>32.119769744725936</v>
          </cell>
          <cell r="AB93" t="str">
            <v>!</v>
          </cell>
          <cell r="AC93">
            <v>12.614564382454013</v>
          </cell>
          <cell r="AD93" t="str">
            <v>!</v>
          </cell>
          <cell r="AE93" t="str">
            <v>!</v>
          </cell>
          <cell r="AF93">
            <v>12.661340218329764</v>
          </cell>
          <cell r="AG93" t="str">
            <v>!</v>
          </cell>
          <cell r="AH93">
            <v>12.413366336633663</v>
          </cell>
          <cell r="AI93" t="str">
            <v>!</v>
          </cell>
          <cell r="AJ93">
            <v>12.225728155339805</v>
          </cell>
          <cell r="AK93" t="str">
            <v>!</v>
          </cell>
          <cell r="AL93">
            <v>49.914999092757242</v>
          </cell>
          <cell r="AM93" t="str">
            <v>!</v>
          </cell>
          <cell r="AN93">
            <v>15.481999999999999</v>
          </cell>
          <cell r="AO93">
            <v>15.481999999999999</v>
          </cell>
          <cell r="AP93">
            <v>15.481999999999999</v>
          </cell>
          <cell r="AQ93">
            <v>15.481999999999999</v>
          </cell>
          <cell r="AR93" t="str">
            <v>!</v>
          </cell>
          <cell r="AS93">
            <v>61.927999999999997</v>
          </cell>
          <cell r="AT93" t="str">
            <v>!</v>
          </cell>
          <cell r="AU93">
            <v>17.0975</v>
          </cell>
          <cell r="AV93">
            <v>17.0975</v>
          </cell>
          <cell r="AW93">
            <v>17.0975</v>
          </cell>
          <cell r="AX93">
            <v>17.0975</v>
          </cell>
          <cell r="AY93" t="str">
            <v>!</v>
          </cell>
          <cell r="AZ93">
            <v>68.39</v>
          </cell>
          <cell r="BA93" t="str">
            <v>!</v>
          </cell>
          <cell r="BB93">
            <v>65.75</v>
          </cell>
          <cell r="BC93" t="str">
            <v>!</v>
          </cell>
          <cell r="BD93">
            <v>23.080000000000002</v>
          </cell>
          <cell r="BE93" t="str">
            <v>!</v>
          </cell>
        </row>
        <row r="94">
          <cell r="Y94" t="str">
            <v>!</v>
          </cell>
          <cell r="Z94" t="str">
            <v>!</v>
          </cell>
          <cell r="AA94">
            <v>23.632182771088523</v>
          </cell>
          <cell r="AB94" t="str">
            <v>!</v>
          </cell>
          <cell r="AC94">
            <v>8.500530624620982</v>
          </cell>
          <cell r="AD94" t="str">
            <v>!</v>
          </cell>
          <cell r="AE94" t="str">
            <v>!</v>
          </cell>
          <cell r="AF94">
            <v>8.5343184978713964</v>
          </cell>
          <cell r="AG94" t="str">
            <v>!</v>
          </cell>
          <cell r="AH94">
            <v>8.3551980198019802</v>
          </cell>
          <cell r="AI94" t="str">
            <v>!</v>
          </cell>
          <cell r="AJ94">
            <v>8.2196601941747574</v>
          </cell>
          <cell r="AK94" t="str">
            <v>!</v>
          </cell>
          <cell r="AL94">
            <v>33.609707336469114</v>
          </cell>
          <cell r="AM94" t="str">
            <v>!</v>
          </cell>
          <cell r="AN94">
            <v>10.15875</v>
          </cell>
          <cell r="AO94">
            <v>10.15875</v>
          </cell>
          <cell r="AP94">
            <v>10.15875</v>
          </cell>
          <cell r="AQ94">
            <v>10.15875</v>
          </cell>
          <cell r="AR94" t="str">
            <v>!</v>
          </cell>
          <cell r="AS94">
            <v>40.634999999999998</v>
          </cell>
          <cell r="AT94" t="str">
            <v>!</v>
          </cell>
          <cell r="AU94">
            <v>13.3475</v>
          </cell>
          <cell r="AV94">
            <v>13.3475</v>
          </cell>
          <cell r="AW94">
            <v>13.3475</v>
          </cell>
          <cell r="AX94">
            <v>13.3475</v>
          </cell>
          <cell r="AY94" t="str">
            <v>!</v>
          </cell>
          <cell r="AZ94">
            <v>53.39</v>
          </cell>
          <cell r="BA94" t="str">
            <v>!</v>
          </cell>
          <cell r="BB94">
            <v>51.75</v>
          </cell>
          <cell r="BC94" t="str">
            <v>!</v>
          </cell>
          <cell r="BD94">
            <v>22.76</v>
          </cell>
          <cell r="BE94" t="str">
            <v>!</v>
          </cell>
        </row>
        <row r="95">
          <cell r="Y95" t="str">
            <v>!</v>
          </cell>
          <cell r="Z95" t="str">
            <v>!</v>
          </cell>
          <cell r="AA95">
            <v>8.4875869736374145</v>
          </cell>
          <cell r="AB95" t="str">
            <v>!</v>
          </cell>
          <cell r="AC95">
            <v>4.1140337578330302</v>
          </cell>
          <cell r="AD95" t="str">
            <v>!</v>
          </cell>
          <cell r="AE95" t="str">
            <v>!</v>
          </cell>
          <cell r="AF95">
            <v>4.1270217204583677</v>
          </cell>
          <cell r="AG95" t="str">
            <v>!</v>
          </cell>
          <cell r="AH95">
            <v>4.0581683168316829</v>
          </cell>
          <cell r="AI95" t="str">
            <v>!</v>
          </cell>
          <cell r="AJ95">
            <v>4.0060679611650487</v>
          </cell>
          <cell r="AK95" t="str">
            <v>!</v>
          </cell>
          <cell r="AL95">
            <v>16.305291756288128</v>
          </cell>
          <cell r="AM95" t="str">
            <v>!</v>
          </cell>
          <cell r="AN95">
            <v>5.3232499999999998</v>
          </cell>
          <cell r="AO95">
            <v>5.3232499999999998</v>
          </cell>
          <cell r="AP95">
            <v>5.3232499999999998</v>
          </cell>
          <cell r="AQ95">
            <v>5.3232499999999998</v>
          </cell>
          <cell r="AR95" t="str">
            <v>!</v>
          </cell>
          <cell r="AS95">
            <v>21.292999999999999</v>
          </cell>
          <cell r="AT95" t="str">
            <v>!</v>
          </cell>
          <cell r="AU95">
            <v>3.75</v>
          </cell>
          <cell r="AV95">
            <v>3.75</v>
          </cell>
          <cell r="AW95">
            <v>3.75</v>
          </cell>
          <cell r="AX95">
            <v>3.75</v>
          </cell>
          <cell r="AY95" t="str">
            <v>!</v>
          </cell>
          <cell r="AZ95">
            <v>15</v>
          </cell>
          <cell r="BA95" t="str">
            <v>!</v>
          </cell>
          <cell r="BB95">
            <v>14</v>
          </cell>
          <cell r="BC95" t="str">
            <v>!</v>
          </cell>
          <cell r="BD95">
            <v>0.32</v>
          </cell>
          <cell r="BE95" t="str">
            <v>!</v>
          </cell>
        </row>
        <row r="96">
          <cell r="Y96" t="str">
            <v>!</v>
          </cell>
          <cell r="Z96" t="str">
            <v>!</v>
          </cell>
          <cell r="AA96" t="str">
            <v xml:space="preserve"> </v>
          </cell>
          <cell r="AB96" t="str">
            <v>!</v>
          </cell>
          <cell r="AC96" t="str">
            <v xml:space="preserve"> </v>
          </cell>
          <cell r="AD96" t="str">
            <v>!</v>
          </cell>
          <cell r="AE96" t="str">
            <v>!</v>
          </cell>
          <cell r="AF96" t="str">
            <v xml:space="preserve"> </v>
          </cell>
          <cell r="AG96" t="str">
            <v>!</v>
          </cell>
          <cell r="AH96" t="str">
            <v xml:space="preserve"> </v>
          </cell>
          <cell r="AI96" t="str">
            <v>!</v>
          </cell>
          <cell r="AJ96" t="str">
            <v xml:space="preserve"> </v>
          </cell>
          <cell r="AK96" t="str">
            <v>!</v>
          </cell>
          <cell r="AL96" t="str">
            <v xml:space="preserve"> </v>
          </cell>
          <cell r="AM96" t="str">
            <v>!</v>
          </cell>
          <cell r="AN96" t="str">
            <v xml:space="preserve"> </v>
          </cell>
          <cell r="AP96" t="str">
            <v xml:space="preserve"> </v>
          </cell>
          <cell r="AR96" t="str">
            <v>!</v>
          </cell>
          <cell r="AS96" t="str">
            <v xml:space="preserve"> </v>
          </cell>
          <cell r="AT96" t="str">
            <v>!</v>
          </cell>
          <cell r="AU96" t="str">
            <v xml:space="preserve"> </v>
          </cell>
          <cell r="AW96" t="str">
            <v xml:space="preserve"> </v>
          </cell>
          <cell r="AY96" t="str">
            <v>!</v>
          </cell>
          <cell r="AZ96" t="str">
            <v xml:space="preserve"> </v>
          </cell>
          <cell r="BA96" t="str">
            <v>!</v>
          </cell>
          <cell r="BB96" t="str">
            <v xml:space="preserve"> </v>
          </cell>
          <cell r="BC96" t="str">
            <v>!</v>
          </cell>
          <cell r="BD96" t="str">
            <v xml:space="preserve"> </v>
          </cell>
          <cell r="BE96" t="str">
            <v>!</v>
          </cell>
        </row>
        <row r="97">
          <cell r="Y97" t="str">
            <v>!</v>
          </cell>
          <cell r="Z97" t="str">
            <v>!</v>
          </cell>
          <cell r="AA97">
            <v>7.6252379210971073</v>
          </cell>
          <cell r="AB97" t="str">
            <v>!</v>
          </cell>
          <cell r="AC97">
            <v>1.2000000000000002</v>
          </cell>
          <cell r="AD97" t="str">
            <v>!</v>
          </cell>
          <cell r="AE97" t="str">
            <v>!</v>
          </cell>
          <cell r="AF97">
            <v>1.5979999999999999</v>
          </cell>
          <cell r="AG97" t="str">
            <v>!</v>
          </cell>
          <cell r="AH97">
            <v>2.647516</v>
          </cell>
          <cell r="AI97" t="str">
            <v>!</v>
          </cell>
          <cell r="AJ97">
            <v>2.647516</v>
          </cell>
          <cell r="AK97" t="str">
            <v>!</v>
          </cell>
          <cell r="AL97">
            <v>8.0930320000000009</v>
          </cell>
          <cell r="AM97" t="str">
            <v>!</v>
          </cell>
          <cell r="AN97">
            <v>2.2079999999999997</v>
          </cell>
          <cell r="AO97">
            <v>2.246</v>
          </cell>
          <cell r="AP97">
            <v>1.7690000000000001</v>
          </cell>
          <cell r="AQ97">
            <v>1.7690000000000001</v>
          </cell>
          <cell r="AR97" t="str">
            <v>!</v>
          </cell>
          <cell r="AS97">
            <v>7.992</v>
          </cell>
          <cell r="AT97" t="str">
            <v>!</v>
          </cell>
          <cell r="AU97">
            <v>3.7925</v>
          </cell>
          <cell r="AV97">
            <v>3.7925</v>
          </cell>
          <cell r="AW97">
            <v>3.7925</v>
          </cell>
          <cell r="AX97">
            <v>3.7925</v>
          </cell>
          <cell r="AY97" t="str">
            <v>!</v>
          </cell>
          <cell r="AZ97">
            <v>15.17</v>
          </cell>
          <cell r="BA97" t="str">
            <v>!</v>
          </cell>
          <cell r="BB97">
            <v>8.27</v>
          </cell>
          <cell r="BC97" t="str">
            <v>!</v>
          </cell>
          <cell r="BD97">
            <v>2.23</v>
          </cell>
          <cell r="BE97" t="str">
            <v>!</v>
          </cell>
        </row>
        <row r="98">
          <cell r="Y98" t="str">
            <v>!</v>
          </cell>
          <cell r="Z98" t="str">
            <v>!</v>
          </cell>
          <cell r="AA98">
            <v>5.1865309922028011</v>
          </cell>
          <cell r="AB98" t="str">
            <v>!</v>
          </cell>
          <cell r="AC98">
            <v>0.66600000000000004</v>
          </cell>
          <cell r="AD98" t="str">
            <v>!</v>
          </cell>
          <cell r="AE98" t="str">
            <v>!</v>
          </cell>
          <cell r="AF98">
            <v>1.1679999999999999</v>
          </cell>
          <cell r="AG98" t="str">
            <v>!</v>
          </cell>
          <cell r="AH98">
            <v>1.66996725</v>
          </cell>
          <cell r="AI98" t="str">
            <v>!</v>
          </cell>
          <cell r="AJ98">
            <v>1.66996725</v>
          </cell>
          <cell r="AK98" t="str">
            <v>!</v>
          </cell>
          <cell r="AL98">
            <v>5.1739345000000005</v>
          </cell>
          <cell r="AM98" t="str">
            <v>!</v>
          </cell>
          <cell r="AN98">
            <v>1.3879999999999999</v>
          </cell>
          <cell r="AO98">
            <v>1.444</v>
          </cell>
          <cell r="AP98">
            <v>1.4255</v>
          </cell>
          <cell r="AQ98">
            <v>1.4255</v>
          </cell>
          <cell r="AR98" t="str">
            <v>!</v>
          </cell>
          <cell r="AS98">
            <v>5.6829999999999998</v>
          </cell>
          <cell r="AT98" t="str">
            <v>!</v>
          </cell>
          <cell r="AU98">
            <v>3.1225000000000001</v>
          </cell>
          <cell r="AV98">
            <v>3.1225000000000001</v>
          </cell>
          <cell r="AW98">
            <v>3.1225000000000001</v>
          </cell>
          <cell r="AX98">
            <v>3.1225000000000001</v>
          </cell>
          <cell r="AY98" t="str">
            <v>!</v>
          </cell>
          <cell r="AZ98">
            <v>12.49</v>
          </cell>
          <cell r="BA98" t="str">
            <v>!</v>
          </cell>
          <cell r="BB98">
            <v>6.93</v>
          </cell>
          <cell r="BC98" t="str">
            <v>!</v>
          </cell>
          <cell r="BD98">
            <v>2.15</v>
          </cell>
          <cell r="BE98" t="str">
            <v>!</v>
          </cell>
        </row>
        <row r="99">
          <cell r="Y99" t="str">
            <v>!</v>
          </cell>
          <cell r="Z99" t="str">
            <v>!</v>
          </cell>
          <cell r="AA99">
            <v>2.0633452914166996</v>
          </cell>
          <cell r="AB99" t="str">
            <v>!</v>
          </cell>
          <cell r="AC99">
            <v>0.53400000000000003</v>
          </cell>
          <cell r="AD99" t="str">
            <v>!</v>
          </cell>
          <cell r="AE99" t="str">
            <v>!</v>
          </cell>
          <cell r="AF99">
            <v>0.43</v>
          </cell>
          <cell r="AG99" t="str">
            <v>!</v>
          </cell>
          <cell r="AH99">
            <v>0.97754874999999997</v>
          </cell>
          <cell r="AI99" t="str">
            <v>!</v>
          </cell>
          <cell r="AJ99">
            <v>0.97754874999999997</v>
          </cell>
          <cell r="AK99" t="str">
            <v>!</v>
          </cell>
          <cell r="AL99">
            <v>2.9190974999999999</v>
          </cell>
          <cell r="AM99" t="str">
            <v>!</v>
          </cell>
          <cell r="AN99">
            <v>0.82</v>
          </cell>
          <cell r="AO99">
            <v>0.80200000000000005</v>
          </cell>
          <cell r="AP99">
            <v>0.34350000000000014</v>
          </cell>
          <cell r="AQ99">
            <v>0.34350000000000014</v>
          </cell>
          <cell r="AR99" t="str">
            <v>!</v>
          </cell>
          <cell r="AS99">
            <v>2.3090000000000002</v>
          </cell>
          <cell r="AT99" t="str">
            <v>!</v>
          </cell>
          <cell r="AU99">
            <v>0.67</v>
          </cell>
          <cell r="AV99">
            <v>0.67</v>
          </cell>
          <cell r="AW99">
            <v>0.67</v>
          </cell>
          <cell r="AX99">
            <v>0.67</v>
          </cell>
          <cell r="AY99" t="str">
            <v>!</v>
          </cell>
          <cell r="AZ99">
            <v>2.68</v>
          </cell>
          <cell r="BA99" t="str">
            <v>!</v>
          </cell>
          <cell r="BB99">
            <v>1.34</v>
          </cell>
          <cell r="BC99" t="str">
            <v>!</v>
          </cell>
          <cell r="BD99">
            <v>0.08</v>
          </cell>
          <cell r="BE99" t="str">
            <v>!</v>
          </cell>
        </row>
        <row r="100">
          <cell r="Y100" t="str">
            <v>!</v>
          </cell>
          <cell r="Z100" t="str">
            <v>!</v>
          </cell>
          <cell r="AA100">
            <v>0.37536163747760737</v>
          </cell>
          <cell r="AB100" t="str">
            <v>!</v>
          </cell>
          <cell r="AC100">
            <v>0</v>
          </cell>
          <cell r="AD100" t="str">
            <v>!</v>
          </cell>
          <cell r="AE100" t="str">
            <v>!</v>
          </cell>
          <cell r="AF100">
            <v>0</v>
          </cell>
          <cell r="AG100" t="str">
            <v>!</v>
          </cell>
          <cell r="AH100">
            <v>0</v>
          </cell>
          <cell r="AI100" t="str">
            <v>!</v>
          </cell>
          <cell r="AJ100">
            <v>0</v>
          </cell>
          <cell r="AK100" t="str">
            <v>!</v>
          </cell>
          <cell r="AL100">
            <v>0</v>
          </cell>
          <cell r="AM100" t="str">
            <v>!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 t="str">
            <v>!</v>
          </cell>
          <cell r="AS100">
            <v>0</v>
          </cell>
          <cell r="AT100" t="str">
            <v>!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 t="str">
            <v>!</v>
          </cell>
          <cell r="AZ100">
            <v>0</v>
          </cell>
          <cell r="BA100" t="str">
            <v>!</v>
          </cell>
          <cell r="BB100">
            <v>0</v>
          </cell>
          <cell r="BC100" t="str">
            <v>!</v>
          </cell>
          <cell r="BD100">
            <v>0</v>
          </cell>
          <cell r="BE100" t="str">
            <v>!</v>
          </cell>
        </row>
        <row r="101">
          <cell r="Y101" t="str">
            <v>!</v>
          </cell>
          <cell r="Z101" t="str">
            <v>!</v>
          </cell>
          <cell r="AB101" t="str">
            <v>!</v>
          </cell>
          <cell r="AC101" t="str">
            <v xml:space="preserve"> </v>
          </cell>
          <cell r="AD101" t="str">
            <v>!</v>
          </cell>
          <cell r="AE101" t="str">
            <v>!</v>
          </cell>
          <cell r="AF101" t="str">
            <v xml:space="preserve"> </v>
          </cell>
          <cell r="AG101" t="str">
            <v>!</v>
          </cell>
          <cell r="AI101" t="str">
            <v>!</v>
          </cell>
          <cell r="AK101" t="str">
            <v>!</v>
          </cell>
          <cell r="AM101" t="str">
            <v>!</v>
          </cell>
          <cell r="AN101" t="str">
            <v xml:space="preserve"> </v>
          </cell>
          <cell r="AO101" t="str">
            <v xml:space="preserve"> </v>
          </cell>
          <cell r="AP101" t="str">
            <v xml:space="preserve"> </v>
          </cell>
          <cell r="AQ101" t="str">
            <v xml:space="preserve"> </v>
          </cell>
          <cell r="AR101" t="str">
            <v>!</v>
          </cell>
          <cell r="AT101" t="str">
            <v>!</v>
          </cell>
          <cell r="AU101" t="str">
            <v xml:space="preserve"> </v>
          </cell>
          <cell r="AV101" t="str">
            <v xml:space="preserve"> </v>
          </cell>
          <cell r="AW101" t="str">
            <v xml:space="preserve"> </v>
          </cell>
          <cell r="AX101" t="str">
            <v xml:space="preserve"> </v>
          </cell>
          <cell r="AY101" t="str">
            <v>!</v>
          </cell>
          <cell r="BA101" t="str">
            <v>!</v>
          </cell>
          <cell r="BC101" t="str">
            <v>!</v>
          </cell>
          <cell r="BE101" t="str">
            <v>!</v>
          </cell>
        </row>
        <row r="102">
          <cell r="Y102" t="str">
            <v>!</v>
          </cell>
          <cell r="Z102" t="str">
            <v>!</v>
          </cell>
          <cell r="AB102" t="str">
            <v>!</v>
          </cell>
          <cell r="AD102" t="str">
            <v>!</v>
          </cell>
          <cell r="AE102" t="str">
            <v>!</v>
          </cell>
          <cell r="AG102" t="str">
            <v>!</v>
          </cell>
          <cell r="AI102" t="str">
            <v>!</v>
          </cell>
          <cell r="AK102" t="str">
            <v>!</v>
          </cell>
          <cell r="AM102" t="str">
            <v>!</v>
          </cell>
          <cell r="AN102" t="str">
            <v xml:space="preserve"> </v>
          </cell>
          <cell r="AO102" t="str">
            <v xml:space="preserve"> </v>
          </cell>
          <cell r="AP102" t="str">
            <v xml:space="preserve"> </v>
          </cell>
          <cell r="AQ102" t="str">
            <v xml:space="preserve"> </v>
          </cell>
          <cell r="AR102" t="str">
            <v>!</v>
          </cell>
          <cell r="AT102" t="str">
            <v>!</v>
          </cell>
          <cell r="AU102" t="str">
            <v xml:space="preserve"> </v>
          </cell>
          <cell r="AV102" t="str">
            <v xml:space="preserve"> </v>
          </cell>
          <cell r="AW102" t="str">
            <v xml:space="preserve"> </v>
          </cell>
          <cell r="AX102" t="str">
            <v xml:space="preserve"> </v>
          </cell>
          <cell r="AY102" t="str">
            <v>!</v>
          </cell>
          <cell r="BA102" t="str">
            <v>!</v>
          </cell>
          <cell r="BC102" t="str">
            <v>!</v>
          </cell>
          <cell r="BE102" t="str">
            <v>!</v>
          </cell>
        </row>
        <row r="103">
          <cell r="Y103" t="str">
            <v>!</v>
          </cell>
          <cell r="Z103" t="str">
            <v>!</v>
          </cell>
          <cell r="AA103">
            <v>182.23235355124953</v>
          </cell>
          <cell r="AB103" t="str">
            <v>!</v>
          </cell>
          <cell r="AC103">
            <v>46.04156438245402</v>
          </cell>
          <cell r="AD103" t="str">
            <v>!</v>
          </cell>
          <cell r="AE103" t="str">
            <v>!</v>
          </cell>
          <cell r="AF103">
            <v>55.875340218329768</v>
          </cell>
          <cell r="AG103" t="str">
            <v>!</v>
          </cell>
          <cell r="AH103">
            <v>50.542627881188125</v>
          </cell>
          <cell r="AI103" t="str">
            <v>!</v>
          </cell>
          <cell r="AJ103">
            <v>49.663947969902914</v>
          </cell>
          <cell r="AK103" t="str">
            <v>!</v>
          </cell>
          <cell r="AL103">
            <v>202.12348045187483</v>
          </cell>
          <cell r="AM103" t="str">
            <v>!</v>
          </cell>
          <cell r="AN103">
            <v>44.646000000000001</v>
          </cell>
          <cell r="AO103">
            <v>53.295000000000002</v>
          </cell>
          <cell r="AP103">
            <v>56.213499999999996</v>
          </cell>
          <cell r="AQ103">
            <v>56.213499999999996</v>
          </cell>
          <cell r="AR103" t="str">
            <v>!</v>
          </cell>
          <cell r="AS103">
            <v>210.36799999999999</v>
          </cell>
          <cell r="AT103" t="str">
            <v>!</v>
          </cell>
          <cell r="AU103">
            <v>57.679134999999995</v>
          </cell>
          <cell r="AV103">
            <v>57.679134999999995</v>
          </cell>
          <cell r="AW103">
            <v>57.679134999999995</v>
          </cell>
          <cell r="AX103">
            <v>57.679134999999995</v>
          </cell>
          <cell r="AY103" t="str">
            <v>!</v>
          </cell>
          <cell r="AZ103">
            <v>230.71653999999998</v>
          </cell>
          <cell r="BA103" t="str">
            <v>!</v>
          </cell>
          <cell r="BB103">
            <v>217.60944000000003</v>
          </cell>
          <cell r="BC103" t="str">
            <v>!</v>
          </cell>
          <cell r="BD103">
            <v>159.00209999999998</v>
          </cell>
          <cell r="BE103" t="str">
            <v>!</v>
          </cell>
        </row>
        <row r="104">
          <cell r="Y104" t="str">
            <v>!</v>
          </cell>
          <cell r="Z104" t="str">
            <v>!</v>
          </cell>
          <cell r="AA104">
            <v>91.732919999999993</v>
          </cell>
          <cell r="AB104" t="str">
            <v>!</v>
          </cell>
          <cell r="AC104">
            <v>22.7767619</v>
          </cell>
          <cell r="AD104" t="str">
            <v>!</v>
          </cell>
          <cell r="AE104" t="str">
            <v>!</v>
          </cell>
          <cell r="AF104">
            <v>27.511078649200002</v>
          </cell>
          <cell r="AG104" t="str">
            <v>!</v>
          </cell>
          <cell r="AH104">
            <v>25.524027080000003</v>
          </cell>
          <cell r="AI104" t="str">
            <v>!</v>
          </cell>
          <cell r="AJ104">
            <v>25.576933204500001</v>
          </cell>
          <cell r="AK104" t="str">
            <v>!</v>
          </cell>
          <cell r="AL104">
            <v>101.38880083370002</v>
          </cell>
          <cell r="AM104" t="str">
            <v>!</v>
          </cell>
          <cell r="AN104">
            <v>22.712045244000002</v>
          </cell>
          <cell r="AO104">
            <v>27.573020970000002</v>
          </cell>
          <cell r="AP104">
            <v>30.355289999999997</v>
          </cell>
          <cell r="AQ104">
            <v>30.355289999999997</v>
          </cell>
          <cell r="AR104" t="str">
            <v>!</v>
          </cell>
          <cell r="AS104">
            <v>110.76295936</v>
          </cell>
          <cell r="AT104" t="str">
            <v>!</v>
          </cell>
          <cell r="AU104">
            <v>28.839567499999998</v>
          </cell>
          <cell r="AV104">
            <v>28.839567499999998</v>
          </cell>
          <cell r="AW104">
            <v>28.839567499999998</v>
          </cell>
          <cell r="AX104">
            <v>28.839567499999998</v>
          </cell>
          <cell r="AY104" t="str">
            <v>!</v>
          </cell>
          <cell r="AZ104">
            <v>115.35826999999999</v>
          </cell>
          <cell r="BA104" t="str">
            <v>!</v>
          </cell>
          <cell r="BB104">
            <v>104.45253120000001</v>
          </cell>
          <cell r="BC104" t="str">
            <v>!</v>
          </cell>
          <cell r="BD104">
            <v>76.321007999999992</v>
          </cell>
          <cell r="BE104" t="str">
            <v>!</v>
          </cell>
        </row>
        <row r="105">
          <cell r="Y105" t="str">
            <v>!</v>
          </cell>
          <cell r="Z105" t="str">
            <v>!</v>
          </cell>
          <cell r="AB105" t="str">
            <v>!</v>
          </cell>
          <cell r="AD105" t="str">
            <v>!</v>
          </cell>
          <cell r="AE105" t="str">
            <v>!</v>
          </cell>
          <cell r="AF105" t="str">
            <v xml:space="preserve"> </v>
          </cell>
          <cell r="AG105" t="str">
            <v>!</v>
          </cell>
          <cell r="AI105" t="str">
            <v>!</v>
          </cell>
          <cell r="AK105" t="str">
            <v>!</v>
          </cell>
          <cell r="AM105" t="str">
            <v>!</v>
          </cell>
          <cell r="AN105" t="str">
            <v xml:space="preserve"> </v>
          </cell>
          <cell r="AO105" t="str">
            <v xml:space="preserve"> </v>
          </cell>
          <cell r="AP105" t="str">
            <v xml:space="preserve"> </v>
          </cell>
          <cell r="AQ105" t="str">
            <v xml:space="preserve"> </v>
          </cell>
          <cell r="AR105" t="str">
            <v>!</v>
          </cell>
          <cell r="AT105" t="str">
            <v>!</v>
          </cell>
          <cell r="AU105" t="str">
            <v xml:space="preserve"> </v>
          </cell>
          <cell r="AV105" t="str">
            <v xml:space="preserve"> </v>
          </cell>
          <cell r="AW105" t="str">
            <v xml:space="preserve"> </v>
          </cell>
          <cell r="AX105" t="str">
            <v xml:space="preserve"> </v>
          </cell>
          <cell r="AY105" t="str">
            <v>!</v>
          </cell>
          <cell r="BA105" t="str">
            <v>!</v>
          </cell>
          <cell r="BC105" t="str">
            <v>!</v>
          </cell>
          <cell r="BE105" t="str">
            <v>!</v>
          </cell>
        </row>
        <row r="106">
          <cell r="Y106" t="str">
            <v>!</v>
          </cell>
          <cell r="Z106" t="str">
            <v>!</v>
          </cell>
          <cell r="AA106">
            <v>50.605876897335776</v>
          </cell>
          <cell r="AB106" t="str">
            <v>!</v>
          </cell>
          <cell r="AC106">
            <v>8.1829999999999998</v>
          </cell>
          <cell r="AD106" t="str">
            <v>!</v>
          </cell>
          <cell r="AE106" t="str">
            <v>!</v>
          </cell>
          <cell r="AF106">
            <v>13.112</v>
          </cell>
          <cell r="AG106" t="str">
            <v>!</v>
          </cell>
          <cell r="AH106">
            <v>9.6463187499999989</v>
          </cell>
          <cell r="AI106" t="str">
            <v>!</v>
          </cell>
          <cell r="AJ106">
            <v>9.6463187499999989</v>
          </cell>
          <cell r="AK106" t="str">
            <v>!</v>
          </cell>
          <cell r="AL106">
            <v>40.5876375</v>
          </cell>
          <cell r="AM106" t="str">
            <v>!</v>
          </cell>
          <cell r="AN106">
            <v>6.33</v>
          </cell>
          <cell r="AO106">
            <v>6.9320000000000004</v>
          </cell>
          <cell r="AP106">
            <v>7.3974999999999991</v>
          </cell>
          <cell r="AQ106">
            <v>7.3974999999999991</v>
          </cell>
          <cell r="AR106" t="str">
            <v>!</v>
          </cell>
          <cell r="AS106">
            <v>28.056999999999999</v>
          </cell>
          <cell r="AT106" t="str">
            <v>!</v>
          </cell>
          <cell r="AU106">
            <v>13.8325</v>
          </cell>
          <cell r="AV106">
            <v>13.8325</v>
          </cell>
          <cell r="AW106">
            <v>13.8325</v>
          </cell>
          <cell r="AX106">
            <v>13.8325</v>
          </cell>
          <cell r="AY106" t="str">
            <v>!</v>
          </cell>
          <cell r="AZ106">
            <v>55.33</v>
          </cell>
          <cell r="BA106" t="str">
            <v>!</v>
          </cell>
          <cell r="BB106">
            <v>53.64</v>
          </cell>
          <cell r="BC106" t="str">
            <v>!</v>
          </cell>
          <cell r="BD106">
            <v>21.798000000000002</v>
          </cell>
          <cell r="BE106" t="str">
            <v>!</v>
          </cell>
        </row>
        <row r="107">
          <cell r="Y107" t="str">
            <v>!</v>
          </cell>
          <cell r="Z107" t="str">
            <v>!</v>
          </cell>
          <cell r="AA107">
            <v>35.720341782723793</v>
          </cell>
          <cell r="AB107" t="str">
            <v>!</v>
          </cell>
          <cell r="AC107">
            <v>5.6390000000000002</v>
          </cell>
          <cell r="AD107" t="str">
            <v>!</v>
          </cell>
          <cell r="AE107" t="str">
            <v>!</v>
          </cell>
          <cell r="AF107">
            <v>9.5839999999999996</v>
          </cell>
          <cell r="AG107" t="str">
            <v>!</v>
          </cell>
          <cell r="AH107">
            <v>7.2290687499999997</v>
          </cell>
          <cell r="AI107" t="str">
            <v>!</v>
          </cell>
          <cell r="AJ107">
            <v>7.2290687499999997</v>
          </cell>
          <cell r="AK107" t="str">
            <v>!</v>
          </cell>
          <cell r="AL107">
            <v>29.681137499999998</v>
          </cell>
          <cell r="AM107" t="str">
            <v>!</v>
          </cell>
          <cell r="AN107">
            <v>4.9690000000000003</v>
          </cell>
          <cell r="AO107">
            <v>6.4</v>
          </cell>
          <cell r="AP107">
            <v>5.621999999999999</v>
          </cell>
          <cell r="AQ107">
            <v>5.621999999999999</v>
          </cell>
          <cell r="AR107" t="str">
            <v>!</v>
          </cell>
          <cell r="AS107">
            <v>22.613</v>
          </cell>
          <cell r="AT107" t="str">
            <v>!</v>
          </cell>
          <cell r="AU107">
            <v>11.407500000000001</v>
          </cell>
          <cell r="AV107">
            <v>11.407500000000001</v>
          </cell>
          <cell r="AW107">
            <v>11.407500000000001</v>
          </cell>
          <cell r="AX107">
            <v>11.407500000000001</v>
          </cell>
          <cell r="AY107" t="str">
            <v>!</v>
          </cell>
          <cell r="AZ107">
            <v>45.63</v>
          </cell>
          <cell r="BA107" t="str">
            <v>!</v>
          </cell>
          <cell r="BB107">
            <v>47.89</v>
          </cell>
          <cell r="BC107" t="str">
            <v>!</v>
          </cell>
          <cell r="BD107">
            <v>21.478000000000002</v>
          </cell>
          <cell r="BE107" t="str">
            <v>!</v>
          </cell>
        </row>
        <row r="108">
          <cell r="Y108" t="str">
            <v>!</v>
          </cell>
          <cell r="Z108" t="str">
            <v>!</v>
          </cell>
          <cell r="AA108">
            <v>14.885535114611985</v>
          </cell>
          <cell r="AB108" t="str">
            <v>!</v>
          </cell>
          <cell r="AC108">
            <v>2.544</v>
          </cell>
          <cell r="AD108" t="str">
            <v>!</v>
          </cell>
          <cell r="AE108" t="str">
            <v>!</v>
          </cell>
          <cell r="AF108">
            <v>3.528</v>
          </cell>
          <cell r="AG108" t="str">
            <v>!</v>
          </cell>
          <cell r="AH108">
            <v>2.4172500000000001</v>
          </cell>
          <cell r="AI108" t="str">
            <v>!</v>
          </cell>
          <cell r="AJ108">
            <v>2.4172500000000001</v>
          </cell>
          <cell r="AK108" t="str">
            <v>!</v>
          </cell>
          <cell r="AL108">
            <v>10.906499999999999</v>
          </cell>
          <cell r="AM108" t="str">
            <v>!</v>
          </cell>
          <cell r="AN108">
            <v>1.361</v>
          </cell>
          <cell r="AO108">
            <v>0.53200000000000003</v>
          </cell>
          <cell r="AP108">
            <v>1.7755000000000001</v>
          </cell>
          <cell r="AQ108">
            <v>1.7755000000000001</v>
          </cell>
          <cell r="AR108" t="str">
            <v>!</v>
          </cell>
          <cell r="AS108">
            <v>5.444</v>
          </cell>
          <cell r="AT108" t="str">
            <v>!</v>
          </cell>
          <cell r="AU108">
            <v>2.4249999999999998</v>
          </cell>
          <cell r="AV108">
            <v>2.4249999999999998</v>
          </cell>
          <cell r="AW108">
            <v>2.4249999999999998</v>
          </cell>
          <cell r="AX108">
            <v>2.4249999999999998</v>
          </cell>
          <cell r="AY108" t="str">
            <v>!</v>
          </cell>
          <cell r="AZ108">
            <v>9.6999999999999993</v>
          </cell>
          <cell r="BA108" t="str">
            <v>!</v>
          </cell>
          <cell r="BB108">
            <v>5.75</v>
          </cell>
          <cell r="BC108" t="str">
            <v>!</v>
          </cell>
          <cell r="BD108">
            <v>0.32</v>
          </cell>
          <cell r="BE108" t="str">
            <v>!</v>
          </cell>
        </row>
        <row r="109">
          <cell r="Y109" t="str">
            <v>!</v>
          </cell>
          <cell r="Z109" t="str">
            <v>!</v>
          </cell>
          <cell r="AA109">
            <v>0</v>
          </cell>
          <cell r="AB109" t="str">
            <v>!</v>
          </cell>
          <cell r="AC109">
            <v>0</v>
          </cell>
          <cell r="AD109" t="str">
            <v>!</v>
          </cell>
          <cell r="AE109" t="str">
            <v>!</v>
          </cell>
          <cell r="AF109">
            <v>0</v>
          </cell>
          <cell r="AG109" t="str">
            <v>!</v>
          </cell>
          <cell r="AH109">
            <v>0</v>
          </cell>
          <cell r="AI109" t="str">
            <v>!</v>
          </cell>
          <cell r="AJ109">
            <v>0</v>
          </cell>
          <cell r="AK109" t="str">
            <v>!</v>
          </cell>
          <cell r="AL109">
            <v>0</v>
          </cell>
          <cell r="AM109" t="str">
            <v>!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!</v>
          </cell>
          <cell r="AS109">
            <v>0</v>
          </cell>
          <cell r="AT109" t="str">
            <v>!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 t="str">
            <v>!</v>
          </cell>
          <cell r="AZ109">
            <v>0</v>
          </cell>
          <cell r="BA109" t="str">
            <v>!</v>
          </cell>
          <cell r="BB109">
            <v>0</v>
          </cell>
          <cell r="BC109" t="str">
            <v>!</v>
          </cell>
          <cell r="BD109">
            <v>0</v>
          </cell>
          <cell r="BE109" t="str">
            <v>!</v>
          </cell>
        </row>
        <row r="110">
          <cell r="Y110" t="str">
            <v>!</v>
          </cell>
          <cell r="Z110" t="str">
            <v>!</v>
          </cell>
          <cell r="AB110" t="str">
            <v>!</v>
          </cell>
          <cell r="AD110" t="str">
            <v>!</v>
          </cell>
          <cell r="AE110" t="str">
            <v>!</v>
          </cell>
          <cell r="AG110" t="str">
            <v>!</v>
          </cell>
          <cell r="AI110" t="str">
            <v>!</v>
          </cell>
          <cell r="AK110" t="str">
            <v>!</v>
          </cell>
          <cell r="AM110" t="str">
            <v>!</v>
          </cell>
          <cell r="AN110" t="str">
            <v xml:space="preserve"> </v>
          </cell>
          <cell r="AO110" t="str">
            <v xml:space="preserve"> </v>
          </cell>
          <cell r="AP110" t="str">
            <v xml:space="preserve"> </v>
          </cell>
          <cell r="AQ110" t="str">
            <v xml:space="preserve"> </v>
          </cell>
          <cell r="AR110" t="str">
            <v>!</v>
          </cell>
          <cell r="AT110" t="str">
            <v>!</v>
          </cell>
          <cell r="AU110" t="str">
            <v xml:space="preserve"> </v>
          </cell>
          <cell r="AV110" t="str">
            <v xml:space="preserve"> </v>
          </cell>
          <cell r="AW110" t="str">
            <v xml:space="preserve"> </v>
          </cell>
          <cell r="AX110" t="str">
            <v xml:space="preserve"> </v>
          </cell>
          <cell r="AY110" t="str">
            <v>!</v>
          </cell>
          <cell r="BA110" t="str">
            <v>!</v>
          </cell>
          <cell r="BC110" t="str">
            <v>!</v>
          </cell>
          <cell r="BE110" t="str">
            <v>!</v>
          </cell>
        </row>
        <row r="111">
          <cell r="Y111" t="str">
            <v>!</v>
          </cell>
          <cell r="Z111" t="str">
            <v>!</v>
          </cell>
          <cell r="AA111" t="str">
            <v xml:space="preserve"> </v>
          </cell>
          <cell r="AB111" t="str">
            <v>!</v>
          </cell>
          <cell r="AD111" t="str">
            <v>!</v>
          </cell>
          <cell r="AE111" t="str">
            <v>!</v>
          </cell>
          <cell r="AG111" t="str">
            <v>!</v>
          </cell>
          <cell r="AI111" t="str">
            <v>!</v>
          </cell>
          <cell r="AK111" t="str">
            <v>!</v>
          </cell>
          <cell r="AM111" t="str">
            <v>!</v>
          </cell>
          <cell r="AN111" t="str">
            <v xml:space="preserve"> </v>
          </cell>
          <cell r="AO111" t="str">
            <v xml:space="preserve"> </v>
          </cell>
          <cell r="AP111" t="str">
            <v xml:space="preserve"> </v>
          </cell>
          <cell r="AQ111" t="str">
            <v xml:space="preserve"> </v>
          </cell>
          <cell r="AR111" t="str">
            <v>!</v>
          </cell>
          <cell r="AS111" t="str">
            <v xml:space="preserve"> </v>
          </cell>
          <cell r="AT111" t="str">
            <v>!</v>
          </cell>
          <cell r="AU111" t="str">
            <v xml:space="preserve"> </v>
          </cell>
          <cell r="AV111" t="str">
            <v xml:space="preserve"> </v>
          </cell>
          <cell r="AW111" t="str">
            <v xml:space="preserve"> </v>
          </cell>
          <cell r="AX111" t="str">
            <v xml:space="preserve"> </v>
          </cell>
          <cell r="AY111" t="str">
            <v>!</v>
          </cell>
          <cell r="AZ111" t="str">
            <v xml:space="preserve"> </v>
          </cell>
          <cell r="BA111" t="str">
            <v>!</v>
          </cell>
          <cell r="BB111" t="str">
            <v xml:space="preserve"> </v>
          </cell>
          <cell r="BC111" t="str">
            <v>!</v>
          </cell>
          <cell r="BE111" t="str">
            <v>!</v>
          </cell>
        </row>
        <row r="112">
          <cell r="Y112" t="str">
            <v>!</v>
          </cell>
          <cell r="Z112" t="str">
            <v>!</v>
          </cell>
          <cell r="AA112">
            <v>401.02433480875044</v>
          </cell>
          <cell r="AB112" t="str">
            <v>!</v>
          </cell>
          <cell r="AC112">
            <v>97.373055325865977</v>
          </cell>
          <cell r="AD112" t="str">
            <v>!</v>
          </cell>
          <cell r="AE112" t="str">
            <v>!</v>
          </cell>
          <cell r="AF112">
            <v>103.51751789842024</v>
          </cell>
          <cell r="AG112" t="str">
            <v>!</v>
          </cell>
          <cell r="AH112">
            <v>101.85883107445186</v>
          </cell>
          <cell r="AI112" t="str">
            <v>!</v>
          </cell>
          <cell r="AJ112">
            <v>134.36518144577713</v>
          </cell>
          <cell r="AK112" t="str">
            <v>!</v>
          </cell>
          <cell r="AL112">
            <v>437.11458574451518</v>
          </cell>
          <cell r="AM112" t="str">
            <v>!</v>
          </cell>
          <cell r="AN112">
            <v>161.26191326219998</v>
          </cell>
          <cell r="AO112">
            <v>148.48001882675999</v>
          </cell>
          <cell r="AP112">
            <v>114.65749160839998</v>
          </cell>
          <cell r="AQ112">
            <v>82.032758546450012</v>
          </cell>
          <cell r="AR112" t="str">
            <v>!</v>
          </cell>
          <cell r="AS112">
            <v>506.43218224381002</v>
          </cell>
          <cell r="AT112" t="str">
            <v>!</v>
          </cell>
          <cell r="AU112">
            <v>70.910865000000001</v>
          </cell>
          <cell r="AV112">
            <v>70.910865000000001</v>
          </cell>
          <cell r="AW112">
            <v>70.910865000000001</v>
          </cell>
          <cell r="AX112">
            <v>70.910865000000001</v>
          </cell>
          <cell r="AY112" t="str">
            <v>!</v>
          </cell>
          <cell r="AZ112">
            <v>283.64346</v>
          </cell>
          <cell r="BA112" t="str">
            <v>!</v>
          </cell>
          <cell r="BB112">
            <v>221.72055999999989</v>
          </cell>
          <cell r="BC112" t="str">
            <v>!</v>
          </cell>
          <cell r="BD112">
            <v>123.18790000000001</v>
          </cell>
          <cell r="BE112" t="str">
            <v>!</v>
          </cell>
        </row>
        <row r="113">
          <cell r="Y113" t="str">
            <v>!</v>
          </cell>
          <cell r="Z113" t="str">
            <v>!</v>
          </cell>
          <cell r="AA113">
            <v>204.92592368275598</v>
          </cell>
          <cell r="AB113" t="str">
            <v>!</v>
          </cell>
          <cell r="AC113">
            <v>48.170450469705912</v>
          </cell>
          <cell r="AD113" t="str">
            <v>!</v>
          </cell>
          <cell r="AE113" t="str">
            <v>!</v>
          </cell>
          <cell r="AF113">
            <v>50.96843375531104</v>
          </cell>
          <cell r="AG113" t="str">
            <v>!</v>
          </cell>
          <cell r="AH113">
            <v>51.438709692598188</v>
          </cell>
          <cell r="AI113" t="str">
            <v>!</v>
          </cell>
          <cell r="AJ113">
            <v>69.198068444575227</v>
          </cell>
          <cell r="AK113" t="str">
            <v>!</v>
          </cell>
          <cell r="AL113">
            <v>219.77566236219036</v>
          </cell>
          <cell r="AM113" t="str">
            <v>!</v>
          </cell>
          <cell r="AN113">
            <v>82.036192943266798</v>
          </cell>
          <cell r="AO113">
            <v>76.818513420325516</v>
          </cell>
          <cell r="AP113">
            <v>61.915045468535993</v>
          </cell>
          <cell r="AQ113">
            <v>44.297689615083002</v>
          </cell>
          <cell r="AR113" t="str">
            <v>!</v>
          </cell>
          <cell r="AS113">
            <v>266.64667259501084</v>
          </cell>
          <cell r="AT113" t="str">
            <v>!</v>
          </cell>
          <cell r="AU113">
            <v>35.455432500000001</v>
          </cell>
          <cell r="AV113">
            <v>35.455432500000001</v>
          </cell>
          <cell r="AW113">
            <v>35.455432500000001</v>
          </cell>
          <cell r="AX113">
            <v>35.455432500000001</v>
          </cell>
          <cell r="AY113" t="str">
            <v>!</v>
          </cell>
          <cell r="AZ113">
            <v>141.82173</v>
          </cell>
          <cell r="BA113" t="str">
            <v>!</v>
          </cell>
          <cell r="BB113">
            <v>106.42586879999996</v>
          </cell>
          <cell r="BC113" t="str">
            <v>!</v>
          </cell>
          <cell r="BD113">
            <v>59.130192000000008</v>
          </cell>
          <cell r="BE113" t="str">
            <v>!</v>
          </cell>
        </row>
        <row r="114">
          <cell r="Y114" t="str">
            <v>!</v>
          </cell>
          <cell r="Z114" t="str">
            <v>!</v>
          </cell>
          <cell r="AA114" t="str">
            <v>-</v>
          </cell>
          <cell r="AB114" t="str">
            <v>!</v>
          </cell>
          <cell r="AC114" t="str">
            <v>-</v>
          </cell>
          <cell r="AD114" t="str">
            <v>!</v>
          </cell>
          <cell r="AE114" t="str">
            <v>!</v>
          </cell>
          <cell r="AF114" t="str">
            <v>-</v>
          </cell>
          <cell r="AG114" t="str">
            <v>!</v>
          </cell>
          <cell r="AH114" t="str">
            <v>-</v>
          </cell>
          <cell r="AI114" t="str">
            <v>!</v>
          </cell>
          <cell r="AJ114" t="str">
            <v>-</v>
          </cell>
          <cell r="AK114" t="str">
            <v>!</v>
          </cell>
          <cell r="AL114" t="str">
            <v>-</v>
          </cell>
          <cell r="AM114" t="str">
            <v>!</v>
          </cell>
          <cell r="AN114" t="str">
            <v>-</v>
          </cell>
          <cell r="AO114" t="str">
            <v>-</v>
          </cell>
          <cell r="AP114" t="str">
            <v>-</v>
          </cell>
          <cell r="AQ114" t="str">
            <v>-</v>
          </cell>
          <cell r="AR114" t="str">
            <v>!</v>
          </cell>
          <cell r="AS114" t="str">
            <v>-</v>
          </cell>
          <cell r="AT114" t="str">
            <v>!</v>
          </cell>
          <cell r="AU114" t="str">
            <v>-</v>
          </cell>
          <cell r="AV114" t="str">
            <v>-</v>
          </cell>
          <cell r="AW114" t="str">
            <v>-</v>
          </cell>
          <cell r="AX114" t="str">
            <v>-</v>
          </cell>
          <cell r="AY114" t="str">
            <v>!</v>
          </cell>
          <cell r="AZ114" t="str">
            <v>-</v>
          </cell>
          <cell r="BA114" t="str">
            <v>!</v>
          </cell>
          <cell r="BB114" t="str">
            <v>-</v>
          </cell>
          <cell r="BC114" t="str">
            <v>!</v>
          </cell>
          <cell r="BD114" t="str">
            <v>-</v>
          </cell>
          <cell r="BE114" t="str">
            <v>!</v>
          </cell>
        </row>
        <row r="117">
          <cell r="BD117" t="str">
            <v>Page 2/2</v>
          </cell>
        </row>
        <row r="119">
          <cell r="AC119" t="str">
            <v xml:space="preserve"> </v>
          </cell>
          <cell r="AF119" t="str">
            <v xml:space="preserve"> </v>
          </cell>
          <cell r="AH119" t="str">
            <v xml:space="preserve"> </v>
          </cell>
          <cell r="AJ119" t="str">
            <v xml:space="preserve"> </v>
          </cell>
          <cell r="AL119" t="str">
            <v xml:space="preserve"> </v>
          </cell>
        </row>
        <row r="120">
          <cell r="Y120" t="str">
            <v>!</v>
          </cell>
          <cell r="Z120" t="str">
            <v>!</v>
          </cell>
          <cell r="AA120" t="str">
            <v>-</v>
          </cell>
          <cell r="AB120" t="str">
            <v>!</v>
          </cell>
          <cell r="AC120" t="str">
            <v>-</v>
          </cell>
          <cell r="AD120" t="str">
            <v>!</v>
          </cell>
          <cell r="AE120" t="str">
            <v>!</v>
          </cell>
          <cell r="AF120" t="str">
            <v>-</v>
          </cell>
          <cell r="AG120" t="str">
            <v>!</v>
          </cell>
          <cell r="AH120" t="str">
            <v>-</v>
          </cell>
          <cell r="AI120" t="str">
            <v>!</v>
          </cell>
          <cell r="AJ120" t="str">
            <v>-</v>
          </cell>
          <cell r="AK120" t="str">
            <v>!</v>
          </cell>
          <cell r="AL120" t="str">
            <v>-</v>
          </cell>
          <cell r="AM120" t="str">
            <v>!</v>
          </cell>
          <cell r="AN120" t="str">
            <v>-</v>
          </cell>
          <cell r="AO120" t="str">
            <v>-</v>
          </cell>
          <cell r="AP120" t="str">
            <v>-</v>
          </cell>
          <cell r="AQ120" t="str">
            <v>-</v>
          </cell>
          <cell r="AR120" t="str">
            <v>!</v>
          </cell>
          <cell r="AS120" t="str">
            <v>-</v>
          </cell>
          <cell r="AT120" t="str">
            <v>!</v>
          </cell>
          <cell r="AU120" t="str">
            <v>-</v>
          </cell>
          <cell r="AV120" t="str">
            <v>-</v>
          </cell>
          <cell r="AW120" t="str">
            <v>-</v>
          </cell>
          <cell r="AX120" t="str">
            <v>-</v>
          </cell>
          <cell r="AY120" t="str">
            <v>!</v>
          </cell>
          <cell r="AZ120" t="str">
            <v>-</v>
          </cell>
          <cell r="BA120" t="str">
            <v>!</v>
          </cell>
          <cell r="BB120" t="str">
            <v>-</v>
          </cell>
          <cell r="BC120" t="str">
            <v>!</v>
          </cell>
          <cell r="BD120" t="str">
            <v>-</v>
          </cell>
          <cell r="BE120" t="str">
            <v>!</v>
          </cell>
        </row>
        <row r="121">
          <cell r="Y121" t="str">
            <v>!</v>
          </cell>
          <cell r="Z121" t="str">
            <v>!</v>
          </cell>
          <cell r="AA121" t="str">
            <v>Exercice</v>
          </cell>
          <cell r="AB121" t="str">
            <v>!</v>
          </cell>
          <cell r="AC121" t="str">
            <v>Exercice</v>
          </cell>
          <cell r="AD121" t="str">
            <v>!</v>
          </cell>
          <cell r="AE121" t="str">
            <v>!</v>
          </cell>
          <cell r="AF121" t="str">
            <v>Exercice</v>
          </cell>
          <cell r="AG121" t="str">
            <v>!</v>
          </cell>
          <cell r="AH121" t="str">
            <v>Exercice</v>
          </cell>
          <cell r="AI121" t="str">
            <v>!</v>
          </cell>
          <cell r="AJ121" t="str">
            <v>Exercice</v>
          </cell>
          <cell r="AK121" t="str">
            <v>!</v>
          </cell>
          <cell r="AL121" t="str">
            <v>Exercice</v>
          </cell>
          <cell r="AM121" t="str">
            <v>!</v>
          </cell>
          <cell r="AN121" t="str">
            <v>Exercice</v>
          </cell>
          <cell r="AO121" t="str">
            <v>Exercice</v>
          </cell>
          <cell r="AP121" t="str">
            <v>Exercice</v>
          </cell>
          <cell r="AQ121" t="str">
            <v>Exercice</v>
          </cell>
          <cell r="AR121" t="str">
            <v>!</v>
          </cell>
          <cell r="AS121" t="str">
            <v>Exercice</v>
          </cell>
          <cell r="AT121" t="str">
            <v>!</v>
          </cell>
          <cell r="AU121" t="str">
            <v>Exercice</v>
          </cell>
          <cell r="AV121" t="str">
            <v>Exercice</v>
          </cell>
          <cell r="AW121" t="str">
            <v>Exercice</v>
          </cell>
          <cell r="AX121" t="str">
            <v>Exercice</v>
          </cell>
          <cell r="AY121" t="str">
            <v>!</v>
          </cell>
          <cell r="AZ121" t="str">
            <v>Exercice</v>
          </cell>
          <cell r="BA121" t="str">
            <v>!</v>
          </cell>
          <cell r="BB121" t="str">
            <v>Exercice</v>
          </cell>
          <cell r="BC121" t="str">
            <v>!</v>
          </cell>
          <cell r="BD121" t="str">
            <v>Exercice</v>
          </cell>
          <cell r="BE121" t="str">
            <v>!</v>
          </cell>
        </row>
        <row r="122">
          <cell r="Y122" t="str">
            <v>!</v>
          </cell>
          <cell r="Z122" t="str">
            <v>!</v>
          </cell>
          <cell r="AA122" t="str">
            <v>1994/95</v>
          </cell>
          <cell r="AB122" t="str">
            <v>!</v>
          </cell>
          <cell r="AC122" t="str">
            <v>1995/96</v>
          </cell>
          <cell r="AD122" t="str">
            <v>!</v>
          </cell>
          <cell r="AE122" t="str">
            <v>!</v>
          </cell>
          <cell r="AF122" t="str">
            <v>1995/96</v>
          </cell>
          <cell r="AG122" t="str">
            <v>!</v>
          </cell>
          <cell r="AH122" t="str">
            <v>1995/96</v>
          </cell>
          <cell r="AI122" t="str">
            <v>!</v>
          </cell>
          <cell r="AJ122" t="str">
            <v>1995/96</v>
          </cell>
          <cell r="AK122" t="str">
            <v>!</v>
          </cell>
          <cell r="AL122" t="str">
            <v>1995/96</v>
          </cell>
          <cell r="AM122" t="str">
            <v>!</v>
          </cell>
          <cell r="AN122" t="str">
            <v>1996/97</v>
          </cell>
          <cell r="AO122" t="str">
            <v>1996/97</v>
          </cell>
          <cell r="AP122" t="str">
            <v>1996/97</v>
          </cell>
          <cell r="AQ122" t="str">
            <v>1996/97</v>
          </cell>
          <cell r="AR122" t="str">
            <v>!</v>
          </cell>
          <cell r="AS122" t="str">
            <v>1996/97</v>
          </cell>
          <cell r="AT122" t="str">
            <v>!</v>
          </cell>
          <cell r="AU122" t="str">
            <v>1997/98</v>
          </cell>
          <cell r="AV122" t="str">
            <v>1997/98</v>
          </cell>
          <cell r="AW122" t="str">
            <v>1997/98</v>
          </cell>
          <cell r="AX122" t="str">
            <v>1997/98</v>
          </cell>
          <cell r="AY122" t="str">
            <v>!</v>
          </cell>
          <cell r="AZ122" t="str">
            <v>1997/98</v>
          </cell>
          <cell r="BA122" t="str">
            <v>!</v>
          </cell>
          <cell r="BB122" t="str">
            <v>1998/99</v>
          </cell>
          <cell r="BC122" t="str">
            <v>!</v>
          </cell>
          <cell r="BD122" t="str">
            <v>1999/00</v>
          </cell>
          <cell r="BE122" t="str">
            <v>!</v>
          </cell>
        </row>
        <row r="123">
          <cell r="Y123" t="str">
            <v>!</v>
          </cell>
          <cell r="Z123" t="str">
            <v>!</v>
          </cell>
          <cell r="AA123" t="str">
            <v>TOTAl</v>
          </cell>
          <cell r="AB123" t="str">
            <v>!</v>
          </cell>
          <cell r="AC123" t="str">
            <v>1er Trim.</v>
          </cell>
          <cell r="AD123" t="str">
            <v>!</v>
          </cell>
          <cell r="AE123" t="str">
            <v>!</v>
          </cell>
          <cell r="AF123" t="str">
            <v>2è Trim.</v>
          </cell>
          <cell r="AG123" t="str">
            <v>!</v>
          </cell>
          <cell r="AH123" t="str">
            <v>3è Trim.</v>
          </cell>
          <cell r="AI123" t="str">
            <v>!</v>
          </cell>
          <cell r="AJ123" t="str">
            <v>4è Trim.</v>
          </cell>
          <cell r="AK123" t="str">
            <v>!</v>
          </cell>
          <cell r="AL123" t="str">
            <v>TOTAL</v>
          </cell>
          <cell r="AM123" t="str">
            <v>!</v>
          </cell>
          <cell r="AN123" t="str">
            <v>1er Trim.</v>
          </cell>
          <cell r="AO123" t="str">
            <v>2è Trim.</v>
          </cell>
          <cell r="AP123" t="str">
            <v>3e Trim.</v>
          </cell>
          <cell r="AQ123" t="str">
            <v>4è Trim.</v>
          </cell>
          <cell r="AR123" t="str">
            <v xml:space="preserve"> </v>
          </cell>
          <cell r="AS123" t="str">
            <v>TOTAL</v>
          </cell>
          <cell r="AT123" t="str">
            <v>!</v>
          </cell>
          <cell r="AU123" t="str">
            <v>1er Trim.</v>
          </cell>
          <cell r="AV123" t="str">
            <v>2è Trim.</v>
          </cell>
          <cell r="AW123" t="str">
            <v>3e Trim.</v>
          </cell>
          <cell r="AX123" t="str">
            <v>4è Trim.</v>
          </cell>
          <cell r="AY123" t="str">
            <v xml:space="preserve"> </v>
          </cell>
          <cell r="AZ123" t="str">
            <v>TOTAL</v>
          </cell>
          <cell r="BA123" t="str">
            <v>!</v>
          </cell>
          <cell r="BB123" t="str">
            <v>-</v>
          </cell>
          <cell r="BC123" t="str">
            <v>!</v>
          </cell>
          <cell r="BD123" t="str">
            <v>-</v>
          </cell>
          <cell r="BE123" t="str">
            <v>!</v>
          </cell>
        </row>
        <row r="124">
          <cell r="Y124" t="str">
            <v>!</v>
          </cell>
          <cell r="Z124" t="str">
            <v>!</v>
          </cell>
          <cell r="AA124" t="str">
            <v>-</v>
          </cell>
          <cell r="AB124" t="str">
            <v>!</v>
          </cell>
          <cell r="AC124" t="str">
            <v>-</v>
          </cell>
          <cell r="AD124" t="str">
            <v>!</v>
          </cell>
          <cell r="AE124" t="str">
            <v>!</v>
          </cell>
          <cell r="AF124" t="str">
            <v>-</v>
          </cell>
          <cell r="AG124" t="str">
            <v>!</v>
          </cell>
          <cell r="AH124" t="str">
            <v>-</v>
          </cell>
          <cell r="AI124" t="str">
            <v>!</v>
          </cell>
          <cell r="AJ124" t="str">
            <v>-</v>
          </cell>
          <cell r="AK124" t="str">
            <v>!</v>
          </cell>
          <cell r="AL124" t="str">
            <v>-</v>
          </cell>
          <cell r="AM124" t="str">
            <v>!</v>
          </cell>
          <cell r="AN124" t="str">
            <v>-</v>
          </cell>
          <cell r="AO124" t="str">
            <v>-</v>
          </cell>
          <cell r="AP124" t="str">
            <v>-</v>
          </cell>
          <cell r="AQ124" t="str">
            <v>-</v>
          </cell>
          <cell r="AR124" t="str">
            <v>!</v>
          </cell>
          <cell r="AS124" t="str">
            <v>-</v>
          </cell>
          <cell r="AT124" t="str">
            <v>!</v>
          </cell>
          <cell r="AU124" t="str">
            <v>-</v>
          </cell>
          <cell r="AV124" t="str">
            <v>-</v>
          </cell>
          <cell r="AW124" t="str">
            <v>-</v>
          </cell>
          <cell r="AX124" t="str">
            <v>-</v>
          </cell>
          <cell r="AY124" t="str">
            <v>!</v>
          </cell>
          <cell r="AZ124" t="str">
            <v>-</v>
          </cell>
          <cell r="BA124" t="str">
            <v>!</v>
          </cell>
          <cell r="BB124" t="str">
            <v>-</v>
          </cell>
          <cell r="BC124" t="str">
            <v>!</v>
          </cell>
          <cell r="BD124" t="str">
            <v>-</v>
          </cell>
          <cell r="BE124" t="str">
            <v>!</v>
          </cell>
        </row>
        <row r="125">
          <cell r="Y125" t="str">
            <v>!</v>
          </cell>
          <cell r="Z125" t="str">
            <v>!</v>
          </cell>
          <cell r="AB125" t="str">
            <v>!</v>
          </cell>
          <cell r="AD125" t="str">
            <v>!</v>
          </cell>
          <cell r="AE125" t="str">
            <v>!</v>
          </cell>
          <cell r="AG125" t="str">
            <v>!</v>
          </cell>
          <cell r="AI125" t="str">
            <v>!</v>
          </cell>
          <cell r="AK125" t="str">
            <v>!</v>
          </cell>
          <cell r="AM125" t="str">
            <v>!</v>
          </cell>
          <cell r="AR125" t="str">
            <v>!</v>
          </cell>
          <cell r="AT125" t="str">
            <v>!</v>
          </cell>
          <cell r="AY125" t="str">
            <v>!</v>
          </cell>
          <cell r="BA125" t="str">
            <v>!</v>
          </cell>
          <cell r="BC125" t="str">
            <v>!</v>
          </cell>
          <cell r="BE125" t="str">
            <v>!</v>
          </cell>
        </row>
        <row r="126">
          <cell r="Y126" t="str">
            <v>!</v>
          </cell>
          <cell r="Z126" t="str">
            <v>!</v>
          </cell>
          <cell r="AA126">
            <v>195.90267613399999</v>
          </cell>
          <cell r="AB126" t="str">
            <v>!</v>
          </cell>
          <cell r="AC126">
            <v>47.58120125976</v>
          </cell>
          <cell r="AD126" t="str">
            <v>!</v>
          </cell>
          <cell r="AE126" t="str">
            <v>!</v>
          </cell>
          <cell r="AF126">
            <v>48.394889670609999</v>
          </cell>
          <cell r="AG126" t="str">
            <v>!</v>
          </cell>
          <cell r="AH126">
            <v>48.015441592649999</v>
          </cell>
          <cell r="AI126" t="str">
            <v>!</v>
          </cell>
          <cell r="AJ126">
            <v>41.634747110400006</v>
          </cell>
          <cell r="AK126" t="str">
            <v>!</v>
          </cell>
          <cell r="AL126">
            <v>185.62627963341998</v>
          </cell>
          <cell r="AM126" t="str">
            <v>!</v>
          </cell>
          <cell r="AN126">
            <v>87.968899972199992</v>
          </cell>
          <cell r="AO126">
            <v>67.608952344360006</v>
          </cell>
          <cell r="AP126">
            <v>45.125113733649997</v>
          </cell>
          <cell r="AQ126">
            <v>34.601246106699996</v>
          </cell>
          <cell r="AR126" t="str">
            <v>!</v>
          </cell>
          <cell r="AS126">
            <v>235.30421215690995</v>
          </cell>
          <cell r="AT126" t="str">
            <v>!</v>
          </cell>
          <cell r="AU126">
            <v>42.125062500000006</v>
          </cell>
          <cell r="AV126">
            <v>42.125062500000006</v>
          </cell>
          <cell r="AW126">
            <v>42.125062500000006</v>
          </cell>
          <cell r="AX126">
            <v>42.125062500000006</v>
          </cell>
          <cell r="AY126" t="str">
            <v>!</v>
          </cell>
          <cell r="AZ126">
            <v>168.50025000000002</v>
          </cell>
          <cell r="BA126" t="str">
            <v>!</v>
          </cell>
          <cell r="BB126">
            <v>144.44550000000001</v>
          </cell>
          <cell r="BC126" t="str">
            <v>!</v>
          </cell>
          <cell r="BD126">
            <v>90.457499999999996</v>
          </cell>
          <cell r="BE126" t="str">
            <v>!</v>
          </cell>
        </row>
        <row r="127">
          <cell r="Y127" t="str">
            <v>!</v>
          </cell>
          <cell r="Z127" t="str">
            <v>!</v>
          </cell>
          <cell r="AA127">
            <v>71.243672942713246</v>
          </cell>
          <cell r="AB127" t="str">
            <v>!</v>
          </cell>
          <cell r="AC127">
            <v>16.113500000000002</v>
          </cell>
          <cell r="AD127" t="str">
            <v>!</v>
          </cell>
          <cell r="AE127" t="str">
            <v>!</v>
          </cell>
          <cell r="AF127">
            <v>20.808000000000003</v>
          </cell>
          <cell r="AG127" t="str">
            <v>!</v>
          </cell>
          <cell r="AH127">
            <v>17.740872772277228</v>
          </cell>
          <cell r="AI127" t="str">
            <v>!</v>
          </cell>
          <cell r="AJ127">
            <v>17.395351907281555</v>
          </cell>
          <cell r="AK127" t="str">
            <v>!</v>
          </cell>
          <cell r="AL127">
            <v>72.057724679558788</v>
          </cell>
          <cell r="AM127" t="str">
            <v>!</v>
          </cell>
          <cell r="AN127">
            <v>13.478</v>
          </cell>
          <cell r="AO127">
            <v>17.7835</v>
          </cell>
          <cell r="AP127">
            <v>19.481249999999999</v>
          </cell>
          <cell r="AQ127">
            <v>19.481249999999999</v>
          </cell>
          <cell r="AR127" t="str">
            <v>!</v>
          </cell>
          <cell r="AS127">
            <v>70.224000000000004</v>
          </cell>
          <cell r="AT127" t="str">
            <v>!</v>
          </cell>
          <cell r="AU127">
            <v>18.394567500000001</v>
          </cell>
          <cell r="AV127">
            <v>18.394567500000001</v>
          </cell>
          <cell r="AW127">
            <v>18.394567500000001</v>
          </cell>
          <cell r="AX127">
            <v>18.394567500000001</v>
          </cell>
          <cell r="AY127" t="str">
            <v>!</v>
          </cell>
          <cell r="AZ127">
            <v>73.578270000000003</v>
          </cell>
          <cell r="BA127" t="str">
            <v>!</v>
          </cell>
          <cell r="BB127">
            <v>71.794720000000012</v>
          </cell>
          <cell r="BC127" t="str">
            <v>!</v>
          </cell>
          <cell r="BD127">
            <v>66.846049999999991</v>
          </cell>
          <cell r="BE127" t="str">
            <v>!</v>
          </cell>
        </row>
        <row r="128">
          <cell r="Y128" t="str">
            <v>!</v>
          </cell>
          <cell r="Z128" t="str">
            <v>!</v>
          </cell>
          <cell r="AA128">
            <v>6.0206970801673929</v>
          </cell>
          <cell r="AB128" t="str">
            <v>!</v>
          </cell>
          <cell r="AC128">
            <v>0.45700000000000002</v>
          </cell>
          <cell r="AD128" t="str">
            <v>!</v>
          </cell>
          <cell r="AE128" t="str">
            <v>!</v>
          </cell>
          <cell r="AF128">
            <v>3.4820000000000002</v>
          </cell>
          <cell r="AG128" t="str">
            <v>!</v>
          </cell>
          <cell r="AH128">
            <v>4.9400000000000004</v>
          </cell>
          <cell r="AI128" t="str">
            <v>!</v>
          </cell>
          <cell r="AJ128">
            <v>4.9400000000000004</v>
          </cell>
          <cell r="AK128" t="str">
            <v>!</v>
          </cell>
          <cell r="AL128">
            <v>13.818999999999999</v>
          </cell>
          <cell r="AM128" t="str">
            <v>!</v>
          </cell>
          <cell r="AN128">
            <v>7.016</v>
          </cell>
          <cell r="AO128">
            <v>8.6940000000000008</v>
          </cell>
          <cell r="AP128">
            <v>2.3420000000000001</v>
          </cell>
          <cell r="AQ128">
            <v>2.343</v>
          </cell>
          <cell r="AR128" t="str">
            <v>!</v>
          </cell>
          <cell r="AS128">
            <v>20.395</v>
          </cell>
          <cell r="AT128" t="str">
            <v>!</v>
          </cell>
          <cell r="AU128">
            <v>2.25</v>
          </cell>
          <cell r="AV128">
            <v>2.75</v>
          </cell>
          <cell r="AW128">
            <v>2.75</v>
          </cell>
          <cell r="AX128">
            <v>2.75</v>
          </cell>
          <cell r="AY128" t="str">
            <v>!</v>
          </cell>
          <cell r="AZ128">
            <v>9</v>
          </cell>
          <cell r="BA128" t="str">
            <v>!</v>
          </cell>
          <cell r="BB128">
            <v>0</v>
          </cell>
          <cell r="BC128" t="str">
            <v>!</v>
          </cell>
          <cell r="BD128">
            <v>0</v>
          </cell>
          <cell r="BE128" t="str">
            <v>!</v>
          </cell>
        </row>
        <row r="129">
          <cell r="Y129" t="str">
            <v>!</v>
          </cell>
          <cell r="Z129" t="str">
            <v>!</v>
          </cell>
          <cell r="AA129">
            <v>25.302938448667888</v>
          </cell>
          <cell r="AB129" t="str">
            <v>!</v>
          </cell>
          <cell r="AC129">
            <v>4.0914999999999999</v>
          </cell>
          <cell r="AD129" t="str">
            <v>!</v>
          </cell>
          <cell r="AE129" t="str">
            <v>!</v>
          </cell>
          <cell r="AF129">
            <v>6.556</v>
          </cell>
          <cell r="AG129" t="str">
            <v>!</v>
          </cell>
          <cell r="AH129">
            <v>4.8231593749999995</v>
          </cell>
          <cell r="AI129" t="str">
            <v>!</v>
          </cell>
          <cell r="AJ129">
            <v>4.8231593749999995</v>
          </cell>
          <cell r="AK129" t="str">
            <v>!</v>
          </cell>
          <cell r="AL129">
            <v>20.29381875</v>
          </cell>
          <cell r="AM129" t="str">
            <v>!</v>
          </cell>
          <cell r="AN129">
            <v>3.165</v>
          </cell>
          <cell r="AO129">
            <v>3.4660000000000002</v>
          </cell>
          <cell r="AP129">
            <v>3.6987499999999995</v>
          </cell>
          <cell r="AQ129">
            <v>3.6987499999999995</v>
          </cell>
          <cell r="AR129" t="str">
            <v>!</v>
          </cell>
          <cell r="AS129">
            <v>14.028499999999999</v>
          </cell>
          <cell r="AT129" t="str">
            <v>!</v>
          </cell>
          <cell r="AU129">
            <v>6.9162499999999998</v>
          </cell>
          <cell r="AV129">
            <v>6.9162499999999998</v>
          </cell>
          <cell r="AW129">
            <v>6.9162499999999998</v>
          </cell>
          <cell r="AX129">
            <v>6.9162499999999998</v>
          </cell>
          <cell r="AY129" t="str">
            <v>!</v>
          </cell>
          <cell r="AZ129">
            <v>27.664999999999999</v>
          </cell>
          <cell r="BA129" t="str">
            <v>!</v>
          </cell>
          <cell r="BB129">
            <v>26.82</v>
          </cell>
          <cell r="BC129" t="str">
            <v>!</v>
          </cell>
          <cell r="BD129">
            <v>10.899000000000001</v>
          </cell>
          <cell r="BE129" t="str">
            <v>!</v>
          </cell>
        </row>
        <row r="130">
          <cell r="Y130" t="str">
            <v>!</v>
          </cell>
          <cell r="Z130" t="str">
            <v>!</v>
          </cell>
          <cell r="AA130">
            <v>3.8126189605485536</v>
          </cell>
          <cell r="AB130" t="str">
            <v>!</v>
          </cell>
          <cell r="AC130">
            <v>0.60000000000000009</v>
          </cell>
          <cell r="AD130" t="str">
            <v>!</v>
          </cell>
          <cell r="AE130" t="str">
            <v>!</v>
          </cell>
          <cell r="AF130">
            <v>0.79899999999999993</v>
          </cell>
          <cell r="AG130" t="str">
            <v>!</v>
          </cell>
          <cell r="AH130">
            <v>1.323758</v>
          </cell>
          <cell r="AI130" t="str">
            <v>!</v>
          </cell>
          <cell r="AJ130">
            <v>1.323758</v>
          </cell>
          <cell r="AK130" t="str">
            <v>!</v>
          </cell>
          <cell r="AL130">
            <v>4.0465160000000004</v>
          </cell>
          <cell r="AM130" t="str">
            <v>!</v>
          </cell>
          <cell r="AN130">
            <v>1.1039999999999999</v>
          </cell>
          <cell r="AO130">
            <v>1.123</v>
          </cell>
          <cell r="AP130">
            <v>0.88450000000000006</v>
          </cell>
          <cell r="AQ130">
            <v>0.88450000000000006</v>
          </cell>
          <cell r="AR130" t="str">
            <v>!</v>
          </cell>
          <cell r="AS130">
            <v>3.996</v>
          </cell>
          <cell r="AT130" t="str">
            <v>!</v>
          </cell>
          <cell r="AU130">
            <v>1.89625</v>
          </cell>
          <cell r="AV130">
            <v>1.89625</v>
          </cell>
          <cell r="AW130">
            <v>1.89625</v>
          </cell>
          <cell r="AX130">
            <v>1.89625</v>
          </cell>
          <cell r="AY130" t="str">
            <v>!</v>
          </cell>
          <cell r="AZ130">
            <v>7.585</v>
          </cell>
          <cell r="BA130" t="str">
            <v>!</v>
          </cell>
          <cell r="BB130">
            <v>4.1349999999999998</v>
          </cell>
          <cell r="BC130" t="str">
            <v>!</v>
          </cell>
          <cell r="BD130">
            <v>1.115</v>
          </cell>
          <cell r="BE130" t="str">
            <v>!</v>
          </cell>
        </row>
        <row r="131">
          <cell r="Y131" t="str">
            <v>!</v>
          </cell>
          <cell r="Z131" t="str">
            <v>!</v>
          </cell>
          <cell r="AA131">
            <v>-16.553872419397266</v>
          </cell>
          <cell r="AB131" t="str">
            <v>!</v>
          </cell>
          <cell r="AC131">
            <v>-4.2883149535503708</v>
          </cell>
          <cell r="AD131" t="str">
            <v>!</v>
          </cell>
          <cell r="AE131" t="str">
            <v>!</v>
          </cell>
          <cell r="AF131">
            <v>-5.0969799044954964</v>
          </cell>
          <cell r="AG131" t="str">
            <v>!</v>
          </cell>
          <cell r="AH131">
            <v>-5.1558474445854969</v>
          </cell>
          <cell r="AI131" t="str">
            <v>!</v>
          </cell>
          <cell r="AJ131">
            <v>-3.8757313281082801</v>
          </cell>
          <cell r="AK131" t="str">
            <v>!</v>
          </cell>
          <cell r="AL131">
            <v>-18.416873630739644</v>
          </cell>
          <cell r="AM131" t="str">
            <v>!</v>
          </cell>
          <cell r="AN131">
            <v>-6.1189999999999998</v>
          </cell>
          <cell r="AO131">
            <v>-10.571999999999999</v>
          </cell>
          <cell r="AP131">
            <v>-10.571999999999999</v>
          </cell>
          <cell r="AQ131">
            <v>-10.571999999999999</v>
          </cell>
          <cell r="AR131" t="str">
            <v>!</v>
          </cell>
          <cell r="AS131">
            <v>-37.670999999999999</v>
          </cell>
          <cell r="AT131" t="str">
            <v>!</v>
          </cell>
          <cell r="AU131">
            <v>-6.0301380203055865</v>
          </cell>
          <cell r="AV131">
            <v>-6.0301380203055865</v>
          </cell>
          <cell r="AW131">
            <v>-6.0301380203055865</v>
          </cell>
          <cell r="AX131">
            <v>-6.0301380203055865</v>
          </cell>
          <cell r="AY131" t="str">
            <v>!</v>
          </cell>
          <cell r="AZ131">
            <v>-24.120552081222346</v>
          </cell>
          <cell r="BA131" t="str">
            <v>!</v>
          </cell>
          <cell r="BB131">
            <v>-24.563218807934128</v>
          </cell>
          <cell r="BC131" t="str">
            <v>!</v>
          </cell>
          <cell r="BD131">
            <v>-22.751086929864702</v>
          </cell>
          <cell r="BE131" t="str">
            <v>!</v>
          </cell>
        </row>
        <row r="132">
          <cell r="Y132" t="str">
            <v>!</v>
          </cell>
          <cell r="Z132" t="str">
            <v>!</v>
          </cell>
          <cell r="AA132">
            <v>59.724324300362724</v>
          </cell>
          <cell r="AB132" t="str">
            <v>!</v>
          </cell>
          <cell r="AC132">
            <v>13.943488149714458</v>
          </cell>
          <cell r="AD132" t="str">
            <v>!</v>
          </cell>
          <cell r="AE132" t="str">
            <v>!</v>
          </cell>
          <cell r="AF132">
            <v>14.948129057185721</v>
          </cell>
          <cell r="AG132" t="str">
            <v>!</v>
          </cell>
          <cell r="AH132">
            <v>14.570691495006965</v>
          </cell>
          <cell r="AI132" t="str">
            <v>!</v>
          </cell>
          <cell r="AJ132">
            <v>20.125827077803184</v>
          </cell>
          <cell r="AK132" t="str">
            <v>!</v>
          </cell>
          <cell r="AL132">
            <v>63.588135779710328</v>
          </cell>
          <cell r="AM132" t="str">
            <v>!</v>
          </cell>
          <cell r="AN132">
            <v>23.171962432943712</v>
          </cell>
          <cell r="AO132">
            <v>21.630563843395542</v>
          </cell>
          <cell r="AP132">
            <v>16.298156006782005</v>
          </cell>
          <cell r="AQ132">
            <v>11.626559489350491</v>
          </cell>
          <cell r="AR132" t="str">
            <v>!</v>
          </cell>
          <cell r="AS132">
            <v>71.763633931216816</v>
          </cell>
          <cell r="AT132" t="str">
            <v>!</v>
          </cell>
          <cell r="AU132">
            <v>10.104594967303719</v>
          </cell>
          <cell r="AV132">
            <v>10.104594967303719</v>
          </cell>
          <cell r="AW132">
            <v>10.104594967303719</v>
          </cell>
          <cell r="AX132">
            <v>10.104594967303719</v>
          </cell>
          <cell r="AY132" t="str">
            <v>!</v>
          </cell>
          <cell r="AZ132">
            <v>40.418379869214874</v>
          </cell>
          <cell r="BA132" t="str">
            <v>!</v>
          </cell>
          <cell r="BB132">
            <v>31.408866917363156</v>
          </cell>
          <cell r="BC132" t="str">
            <v>!</v>
          </cell>
          <cell r="BD132">
            <v>17.719799600142402</v>
          </cell>
          <cell r="BE132" t="str">
            <v>!</v>
          </cell>
        </row>
        <row r="133">
          <cell r="Y133" t="str">
            <v>!</v>
          </cell>
          <cell r="Z133" t="str">
            <v>!</v>
          </cell>
          <cell r="AA133">
            <v>46.352296820937426</v>
          </cell>
          <cell r="AB133" t="str">
            <v>!</v>
          </cell>
          <cell r="AC133">
            <v>16.664028063595911</v>
          </cell>
          <cell r="AD133" t="str">
            <v>!</v>
          </cell>
          <cell r="AE133" t="str">
            <v>!</v>
          </cell>
          <cell r="AF133">
            <v>6.8987405179197765</v>
          </cell>
          <cell r="AG133" t="str">
            <v>!</v>
          </cell>
          <cell r="AH133">
            <v>9.7728073949513004</v>
          </cell>
          <cell r="AI133" t="str">
            <v>!</v>
          </cell>
          <cell r="AJ133">
            <v>-3.0976179215764503</v>
          </cell>
          <cell r="AK133" t="str">
            <v>!</v>
          </cell>
          <cell r="AL133">
            <v>30.237958054890537</v>
          </cell>
          <cell r="AM133" t="str">
            <v>!</v>
          </cell>
          <cell r="AN133">
            <v>46.152937539256286</v>
          </cell>
          <cell r="AO133">
            <v>25.483888500964461</v>
          </cell>
          <cell r="AP133">
            <v>12.992457726867997</v>
          </cell>
          <cell r="AQ133">
            <v>7.1391866173495053</v>
          </cell>
          <cell r="AR133" t="str">
            <v>!</v>
          </cell>
          <cell r="AS133">
            <v>92.568078225693142</v>
          </cell>
          <cell r="AT133" t="str">
            <v>!</v>
          </cell>
          <cell r="AU133">
            <v>8.5935380530018719</v>
          </cell>
          <cell r="AV133">
            <v>8.0935380530018719</v>
          </cell>
          <cell r="AW133">
            <v>8.0935380530018719</v>
          </cell>
          <cell r="AX133">
            <v>8.0935380530018719</v>
          </cell>
          <cell r="AY133" t="str">
            <v>!</v>
          </cell>
          <cell r="AZ133">
            <v>34.374152212007488</v>
          </cell>
          <cell r="BA133" t="str">
            <v>!</v>
          </cell>
          <cell r="BB133">
            <v>34.850131890570964</v>
          </cell>
          <cell r="BC133" t="str">
            <v>!</v>
          </cell>
          <cell r="BD133">
            <v>16.628737329722313</v>
          </cell>
          <cell r="BE133" t="str">
            <v>!</v>
          </cell>
        </row>
        <row r="134">
          <cell r="Y134" t="str">
            <v>!</v>
          </cell>
          <cell r="Z134" t="str">
            <v>!</v>
          </cell>
          <cell r="AA134">
            <v>23.298274261664893</v>
          </cell>
          <cell r="AB134" t="str">
            <v>!</v>
          </cell>
          <cell r="AC134">
            <v>8.2436946830608981</v>
          </cell>
          <cell r="AD134" t="str">
            <v>!</v>
          </cell>
          <cell r="AE134" t="str">
            <v>!</v>
          </cell>
          <cell r="AF134">
            <v>3.3967004447277258</v>
          </cell>
          <cell r="AG134" t="str">
            <v>!</v>
          </cell>
          <cell r="AH134">
            <v>4.9352677344504068</v>
          </cell>
          <cell r="AI134" t="str">
            <v>!</v>
          </cell>
          <cell r="AJ134">
            <v>-1.5952732296118719</v>
          </cell>
          <cell r="AK134" t="str">
            <v>!</v>
          </cell>
          <cell r="AL134">
            <v>14.980389632627158</v>
          </cell>
          <cell r="AM134" t="str">
            <v>!</v>
          </cell>
          <cell r="AN134">
            <v>23.478645467345221</v>
          </cell>
          <cell r="AO134">
            <v>13.184497458189979</v>
          </cell>
          <cell r="AP134">
            <v>7.015927172508718</v>
          </cell>
          <cell r="AQ134">
            <v>3.8551607733687328</v>
          </cell>
          <cell r="AR134" t="str">
            <v>!</v>
          </cell>
          <cell r="AS134">
            <v>48.738944547391952</v>
          </cell>
          <cell r="AT134" t="str">
            <v>!</v>
          </cell>
          <cell r="AU134">
            <v>4.296769026500936</v>
          </cell>
          <cell r="AV134">
            <v>4.046769026500936</v>
          </cell>
          <cell r="AW134">
            <v>4.046769026500936</v>
          </cell>
          <cell r="AX134">
            <v>4.046769026500936</v>
          </cell>
          <cell r="AY134" t="str">
            <v>!</v>
          </cell>
          <cell r="AZ134">
            <v>17.187076106003744</v>
          </cell>
          <cell r="BA134" t="str">
            <v>!</v>
          </cell>
          <cell r="BB134">
            <v>16.728063307474063</v>
          </cell>
          <cell r="BC134" t="str">
            <v>!</v>
          </cell>
          <cell r="BD134">
            <v>7.9817939182667104</v>
          </cell>
          <cell r="BE134" t="str">
            <v>!</v>
          </cell>
        </row>
        <row r="135">
          <cell r="Y135" t="str">
            <v>!</v>
          </cell>
          <cell r="Z135" t="str">
            <v>!</v>
          </cell>
          <cell r="AB135" t="str">
            <v>!</v>
          </cell>
          <cell r="AD135" t="str">
            <v>!</v>
          </cell>
          <cell r="AE135" t="str">
            <v>!</v>
          </cell>
          <cell r="AG135" t="str">
            <v>!</v>
          </cell>
          <cell r="AI135" t="str">
            <v>!</v>
          </cell>
          <cell r="AK135" t="str">
            <v>!</v>
          </cell>
          <cell r="AM135" t="str">
            <v>!</v>
          </cell>
          <cell r="AR135" t="str">
            <v>!</v>
          </cell>
          <cell r="AT135" t="str">
            <v>!</v>
          </cell>
          <cell r="AY135" t="str">
            <v>!</v>
          </cell>
          <cell r="BA135" t="str">
            <v>!</v>
          </cell>
          <cell r="BC135" t="str">
            <v>!</v>
          </cell>
          <cell r="BE135" t="str">
            <v>!</v>
          </cell>
        </row>
        <row r="136">
          <cell r="Y136" t="str">
            <v>!</v>
          </cell>
          <cell r="Z136" t="str">
            <v>!</v>
          </cell>
          <cell r="AA136" t="str">
            <v xml:space="preserve"> </v>
          </cell>
          <cell r="AB136" t="str">
            <v>!</v>
          </cell>
          <cell r="AD136" t="str">
            <v>!</v>
          </cell>
          <cell r="AE136" t="str">
            <v>!</v>
          </cell>
          <cell r="AG136" t="str">
            <v>!</v>
          </cell>
          <cell r="AI136" t="str">
            <v>!</v>
          </cell>
          <cell r="AK136" t="str">
            <v>!</v>
          </cell>
          <cell r="AM136" t="str">
            <v>!</v>
          </cell>
          <cell r="AR136" t="str">
            <v>!</v>
          </cell>
          <cell r="AT136" t="str">
            <v>!</v>
          </cell>
          <cell r="AY136" t="str">
            <v>!</v>
          </cell>
          <cell r="BA136" t="str">
            <v>!</v>
          </cell>
          <cell r="BC136" t="str">
            <v>!</v>
          </cell>
          <cell r="BE136" t="str">
            <v>!</v>
          </cell>
        </row>
        <row r="137">
          <cell r="Y137" t="str">
            <v>!</v>
          </cell>
          <cell r="Z137" t="str">
            <v>!</v>
          </cell>
          <cell r="AB137" t="str">
            <v>!</v>
          </cell>
          <cell r="AD137" t="str">
            <v>!</v>
          </cell>
          <cell r="AE137" t="str">
            <v>!</v>
          </cell>
          <cell r="AG137" t="str">
            <v>!</v>
          </cell>
          <cell r="AI137" t="str">
            <v>!</v>
          </cell>
          <cell r="AK137" t="str">
            <v>!</v>
          </cell>
          <cell r="AM137" t="str">
            <v>!</v>
          </cell>
          <cell r="AR137" t="str">
            <v>!</v>
          </cell>
          <cell r="AT137" t="str">
            <v>!</v>
          </cell>
          <cell r="AY137" t="str">
            <v>!</v>
          </cell>
          <cell r="BA137" t="str">
            <v>!</v>
          </cell>
          <cell r="BC137" t="str">
            <v>!</v>
          </cell>
          <cell r="BE137" t="str">
            <v>!</v>
          </cell>
        </row>
        <row r="138">
          <cell r="Y138" t="str">
            <v>!</v>
          </cell>
          <cell r="Z138" t="str">
            <v>!</v>
          </cell>
          <cell r="AA138">
            <v>20.600249999999999</v>
          </cell>
          <cell r="AB138" t="str">
            <v>!</v>
          </cell>
          <cell r="AC138">
            <v>9.9551394037600005</v>
          </cell>
          <cell r="AD138" t="str">
            <v>!</v>
          </cell>
          <cell r="AE138" t="str">
            <v>!</v>
          </cell>
          <cell r="AF138">
            <v>17.270176129799999</v>
          </cell>
          <cell r="AG138" t="str">
            <v>!</v>
          </cell>
          <cell r="AH138">
            <v>7.9770050156499996</v>
          </cell>
          <cell r="AI138" t="str">
            <v>!</v>
          </cell>
          <cell r="AJ138">
            <v>11.62481837076</v>
          </cell>
          <cell r="AK138" t="str">
            <v>!</v>
          </cell>
          <cell r="AL138">
            <v>46.827138919969997</v>
          </cell>
          <cell r="AM138" t="str">
            <v>!</v>
          </cell>
          <cell r="AN138">
            <v>10.5794981775</v>
          </cell>
          <cell r="AO138">
            <v>16.095673534399999</v>
          </cell>
          <cell r="AP138">
            <v>13.036188860000001</v>
          </cell>
          <cell r="AQ138">
            <v>10.8072032</v>
          </cell>
          <cell r="AR138" t="str">
            <v>!</v>
          </cell>
          <cell r="AS138">
            <v>50.518563771900006</v>
          </cell>
          <cell r="AT138" t="str">
            <v>!</v>
          </cell>
          <cell r="AU138">
            <v>3.61</v>
          </cell>
          <cell r="AV138">
            <v>3.61</v>
          </cell>
          <cell r="AW138">
            <v>3.61</v>
          </cell>
          <cell r="AX138">
            <v>3.61</v>
          </cell>
          <cell r="AY138" t="str">
            <v>!</v>
          </cell>
          <cell r="AZ138">
            <v>14.44</v>
          </cell>
          <cell r="BA138" t="str">
            <v>!</v>
          </cell>
          <cell r="BB138">
            <v>14.44</v>
          </cell>
          <cell r="BC138" t="str">
            <v>!</v>
          </cell>
          <cell r="BD138">
            <v>14.44</v>
          </cell>
          <cell r="BE138" t="str">
            <v>!</v>
          </cell>
        </row>
        <row r="139">
          <cell r="Y139" t="str">
            <v>!</v>
          </cell>
          <cell r="Z139" t="str">
            <v>!</v>
          </cell>
          <cell r="AA139">
            <v>366.75376222599999</v>
          </cell>
          <cell r="AB139" t="str">
            <v>!</v>
          </cell>
          <cell r="AC139">
            <v>85.878279044799996</v>
          </cell>
          <cell r="AD139" t="str">
            <v>!</v>
          </cell>
          <cell r="AE139" t="str">
            <v>!</v>
          </cell>
          <cell r="AF139">
            <v>93.72779231634</v>
          </cell>
          <cell r="AG139" t="str">
            <v>!</v>
          </cell>
          <cell r="AH139">
            <v>96.409012347339996</v>
          </cell>
          <cell r="AI139" t="str">
            <v>!</v>
          </cell>
          <cell r="AJ139">
            <v>130.76956393452002</v>
          </cell>
          <cell r="AK139" t="str">
            <v>!</v>
          </cell>
          <cell r="AL139">
            <v>406.78464764300003</v>
          </cell>
          <cell r="AM139" t="str">
            <v>!</v>
          </cell>
          <cell r="AN139">
            <v>107.35951511249998</v>
          </cell>
          <cell r="AO139">
            <v>118.07039294799999</v>
          </cell>
          <cell r="AP139">
            <v>112.70968901474998</v>
          </cell>
          <cell r="AQ139">
            <v>92.837809239750001</v>
          </cell>
          <cell r="AR139" t="str">
            <v>!</v>
          </cell>
          <cell r="AS139">
            <v>430.977406315</v>
          </cell>
          <cell r="AT139" t="str">
            <v>!</v>
          </cell>
          <cell r="AU139">
            <v>82.854937500000005</v>
          </cell>
          <cell r="AV139">
            <v>82.854937500000005</v>
          </cell>
          <cell r="AW139">
            <v>82.854937500000005</v>
          </cell>
          <cell r="AX139">
            <v>82.854937500000005</v>
          </cell>
          <cell r="AY139" t="str">
            <v>!</v>
          </cell>
          <cell r="AZ139">
            <v>331.41975000000002</v>
          </cell>
          <cell r="BA139" t="str">
            <v>!</v>
          </cell>
          <cell r="BB139">
            <v>280.44449999999995</v>
          </cell>
          <cell r="BC139" t="str">
            <v>!</v>
          </cell>
          <cell r="BD139">
            <v>177.29250000000002</v>
          </cell>
          <cell r="BE139" t="str">
            <v>!</v>
          </cell>
        </row>
        <row r="140">
          <cell r="Y140" t="str">
            <v>!</v>
          </cell>
          <cell r="Z140" t="str">
            <v>!</v>
          </cell>
          <cell r="AB140" t="str">
            <v>!</v>
          </cell>
          <cell r="AD140" t="str">
            <v>!</v>
          </cell>
          <cell r="AE140" t="str">
            <v>!</v>
          </cell>
          <cell r="AG140" t="str">
            <v>!</v>
          </cell>
          <cell r="AI140" t="str">
            <v>!</v>
          </cell>
          <cell r="AK140" t="str">
            <v>!</v>
          </cell>
          <cell r="AM140" t="str">
            <v>!</v>
          </cell>
          <cell r="AR140" t="str">
            <v>!</v>
          </cell>
          <cell r="AT140" t="str">
            <v>!</v>
          </cell>
          <cell r="AY140" t="str">
            <v>!</v>
          </cell>
          <cell r="BA140" t="str">
            <v>!</v>
          </cell>
          <cell r="BC140" t="str">
            <v>!</v>
          </cell>
          <cell r="BE140" t="str">
            <v>!</v>
          </cell>
        </row>
        <row r="141">
          <cell r="Y141" t="str">
            <v>!</v>
          </cell>
          <cell r="Z141" t="str">
            <v>!</v>
          </cell>
          <cell r="AA141">
            <v>6.5764999999999993</v>
          </cell>
          <cell r="AB141" t="str">
            <v>!</v>
          </cell>
          <cell r="AC141">
            <v>2.0845449999999999</v>
          </cell>
          <cell r="AD141" t="str">
            <v>!</v>
          </cell>
          <cell r="AE141" t="str">
            <v>!</v>
          </cell>
          <cell r="AF141">
            <v>0.52366699999999999</v>
          </cell>
          <cell r="AG141" t="str">
            <v>!</v>
          </cell>
          <cell r="AH141">
            <v>1.552346</v>
          </cell>
          <cell r="AI141" t="str">
            <v>!</v>
          </cell>
          <cell r="AJ141">
            <v>1.7224569999999999</v>
          </cell>
          <cell r="AK141" t="str">
            <v>!</v>
          </cell>
          <cell r="AL141">
            <v>5.8830149999999994</v>
          </cell>
          <cell r="AM141" t="str">
            <v>!</v>
          </cell>
          <cell r="AN141">
            <v>0.50156100000000003</v>
          </cell>
          <cell r="AO141">
            <v>0.68119499999999999</v>
          </cell>
          <cell r="AP141">
            <v>0.51862200000000014</v>
          </cell>
          <cell r="AQ141">
            <v>0.51862200000000014</v>
          </cell>
          <cell r="AR141" t="str">
            <v>!</v>
          </cell>
          <cell r="AS141">
            <v>2.2200000000000002</v>
          </cell>
          <cell r="AT141" t="str">
            <v>!</v>
          </cell>
          <cell r="AU141">
            <v>1.5825</v>
          </cell>
          <cell r="AV141">
            <v>1.5825</v>
          </cell>
          <cell r="AW141">
            <v>1.5825</v>
          </cell>
          <cell r="AX141">
            <v>1.5825</v>
          </cell>
          <cell r="AY141" t="str">
            <v>!</v>
          </cell>
          <cell r="AZ141">
            <v>6.33</v>
          </cell>
          <cell r="BA141" t="str">
            <v>!</v>
          </cell>
          <cell r="BB141">
            <v>6.52</v>
          </cell>
          <cell r="BC141" t="str">
            <v>!</v>
          </cell>
          <cell r="BD141">
            <v>6.71</v>
          </cell>
          <cell r="BE141" t="str">
            <v>!</v>
          </cell>
        </row>
        <row r="142">
          <cell r="Y142" t="str">
            <v>!</v>
          </cell>
          <cell r="Z142" t="str">
            <v>!</v>
          </cell>
          <cell r="AA142">
            <v>13.9</v>
          </cell>
          <cell r="AB142" t="str">
            <v>!</v>
          </cell>
          <cell r="AC142">
            <v>17.005345869999999</v>
          </cell>
          <cell r="AD142" t="str">
            <v>!</v>
          </cell>
          <cell r="AE142" t="str">
            <v>!</v>
          </cell>
          <cell r="AF142">
            <v>17.857385130000001</v>
          </cell>
          <cell r="AG142" t="str">
            <v>!</v>
          </cell>
          <cell r="AH142">
            <v>19.567699999999999</v>
          </cell>
          <cell r="AI142" t="str">
            <v>!</v>
          </cell>
          <cell r="AJ142">
            <v>20.213200000000001</v>
          </cell>
          <cell r="AK142" t="str">
            <v>!</v>
          </cell>
          <cell r="AL142">
            <v>18.696525618590272</v>
          </cell>
          <cell r="AM142" t="str">
            <v>!</v>
          </cell>
          <cell r="AN142">
            <v>22.026399999999999</v>
          </cell>
          <cell r="AO142">
            <v>24.560600000000001</v>
          </cell>
          <cell r="AP142">
            <v>21</v>
          </cell>
          <cell r="AQ142">
            <v>18</v>
          </cell>
          <cell r="AR142" t="str">
            <v>!</v>
          </cell>
          <cell r="AS142">
            <v>21.623603210540541</v>
          </cell>
          <cell r="AT142">
            <v>16</v>
          </cell>
          <cell r="AU142">
            <v>16</v>
          </cell>
          <cell r="AV142">
            <v>16</v>
          </cell>
          <cell r="AW142">
            <v>16</v>
          </cell>
          <cell r="AX142">
            <v>16</v>
          </cell>
          <cell r="AY142" t="str">
            <v>!</v>
          </cell>
          <cell r="AZ142">
            <v>21.623603210540541</v>
          </cell>
          <cell r="BA142" t="str">
            <v>!</v>
          </cell>
          <cell r="BB142">
            <v>21.623603210540541</v>
          </cell>
          <cell r="BC142" t="str">
            <v>!</v>
          </cell>
          <cell r="BD142">
            <v>21.623603210540541</v>
          </cell>
          <cell r="BE142">
            <v>21.623603210540541</v>
          </cell>
        </row>
        <row r="143">
          <cell r="Y143" t="str">
            <v>!</v>
          </cell>
          <cell r="Z143" t="str">
            <v>!</v>
          </cell>
          <cell r="AA143">
            <v>91.413350000000008</v>
          </cell>
          <cell r="AB143" t="str">
            <v>!</v>
          </cell>
          <cell r="AC143">
            <v>35.448408706579144</v>
          </cell>
          <cell r="AD143" t="str">
            <v>!</v>
          </cell>
          <cell r="AE143" t="str">
            <v>!</v>
          </cell>
          <cell r="AF143">
            <v>9.3513232988717103</v>
          </cell>
          <cell r="AG143" t="str">
            <v>!</v>
          </cell>
          <cell r="AH143">
            <v>30.375840824199997</v>
          </cell>
          <cell r="AI143" t="str">
            <v>!</v>
          </cell>
          <cell r="AJ143">
            <v>34.816367832399997</v>
          </cell>
          <cell r="AK143" t="str">
            <v>!</v>
          </cell>
          <cell r="AL143">
            <v>109.99194066205084</v>
          </cell>
          <cell r="AM143" t="str">
            <v>!</v>
          </cell>
          <cell r="AN143">
            <v>11.047583210400001</v>
          </cell>
          <cell r="AO143">
            <v>16.730557916999999</v>
          </cell>
          <cell r="AP143">
            <v>10.891062000000003</v>
          </cell>
          <cell r="AQ143">
            <v>9.3351960000000034</v>
          </cell>
          <cell r="AR143" t="str">
            <v>!</v>
          </cell>
          <cell r="AS143">
            <v>48.004399127400006</v>
          </cell>
          <cell r="AT143" t="str">
            <v>!</v>
          </cell>
          <cell r="AU143">
            <v>25.32</v>
          </cell>
          <cell r="AV143">
            <v>25.32</v>
          </cell>
          <cell r="AW143">
            <v>25.32</v>
          </cell>
          <cell r="AX143">
            <v>25.32</v>
          </cell>
          <cell r="AY143" t="str">
            <v>!</v>
          </cell>
          <cell r="AZ143">
            <v>136.87740832272164</v>
          </cell>
          <cell r="BA143" t="str">
            <v>!</v>
          </cell>
          <cell r="BB143">
            <v>140.98589293272431</v>
          </cell>
          <cell r="BC143" t="str">
            <v>!</v>
          </cell>
          <cell r="BD143">
            <v>145.09437754272702</v>
          </cell>
          <cell r="BE143" t="str">
            <v>!</v>
          </cell>
        </row>
        <row r="144">
          <cell r="Y144" t="str">
            <v>!</v>
          </cell>
          <cell r="Z144" t="str">
            <v>!</v>
          </cell>
          <cell r="AA144">
            <v>0.67708333333333337</v>
          </cell>
          <cell r="AB144" t="str">
            <v>!</v>
          </cell>
          <cell r="AC144">
            <v>0</v>
          </cell>
          <cell r="AD144" t="str">
            <v>!</v>
          </cell>
          <cell r="AE144" t="str">
            <v>!</v>
          </cell>
          <cell r="AF144">
            <v>0</v>
          </cell>
          <cell r="AG144" t="str">
            <v>!</v>
          </cell>
          <cell r="AH144">
            <v>0.57956435643564352</v>
          </cell>
          <cell r="AI144" t="str">
            <v>!</v>
          </cell>
          <cell r="AJ144">
            <v>0</v>
          </cell>
          <cell r="AK144" t="str">
            <v>!</v>
          </cell>
          <cell r="AL144">
            <v>0.57956435643564352</v>
          </cell>
          <cell r="AM144" t="str">
            <v>!</v>
          </cell>
          <cell r="AN144">
            <v>0.14574999999999999</v>
          </cell>
          <cell r="AO144">
            <v>0.14574999999999999</v>
          </cell>
          <cell r="AP144">
            <v>0.14574999999999999</v>
          </cell>
          <cell r="AQ144">
            <v>0.14574999999999999</v>
          </cell>
          <cell r="AR144" t="str">
            <v>!</v>
          </cell>
          <cell r="AS144">
            <v>0.58299999999999996</v>
          </cell>
          <cell r="AT144" t="str">
            <v>!</v>
          </cell>
          <cell r="AU144">
            <v>0.16250000000000001</v>
          </cell>
          <cell r="AV144">
            <v>0.16250000000000001</v>
          </cell>
          <cell r="AW144">
            <v>0.16250000000000001</v>
          </cell>
          <cell r="AX144">
            <v>0.16250000000000001</v>
          </cell>
          <cell r="AY144" t="str">
            <v>!</v>
          </cell>
          <cell r="AZ144">
            <v>0.65</v>
          </cell>
          <cell r="BA144" t="str">
            <v>!</v>
          </cell>
          <cell r="BB144">
            <v>0.67708333333333337</v>
          </cell>
          <cell r="BC144" t="str">
            <v>!</v>
          </cell>
          <cell r="BD144">
            <v>0.67708333333333337</v>
          </cell>
          <cell r="BE144" t="str">
            <v>!</v>
          </cell>
        </row>
        <row r="145">
          <cell r="Y145" t="str">
            <v>!</v>
          </cell>
          <cell r="Z145" t="str">
            <v>!</v>
          </cell>
          <cell r="AA145">
            <v>479.4444455593333</v>
          </cell>
          <cell r="AB145" t="str">
            <v>!</v>
          </cell>
          <cell r="AC145">
            <v>131.28182715513913</v>
          </cell>
          <cell r="AD145" t="str">
            <v>!</v>
          </cell>
          <cell r="AE145" t="str">
            <v>!</v>
          </cell>
          <cell r="AF145">
            <v>120.3492917450117</v>
          </cell>
          <cell r="AG145" t="str">
            <v>!</v>
          </cell>
          <cell r="AH145">
            <v>135.34142254362564</v>
          </cell>
          <cell r="AI145" t="str">
            <v>!</v>
          </cell>
          <cell r="AJ145">
            <v>177.21075013768004</v>
          </cell>
          <cell r="AK145" t="str">
            <v>!</v>
          </cell>
          <cell r="AL145">
            <v>564.1832915814565</v>
          </cell>
          <cell r="AM145" t="str">
            <v>!</v>
          </cell>
          <cell r="AN145">
            <v>129.13234650039996</v>
          </cell>
          <cell r="AO145">
            <v>151.04237439939999</v>
          </cell>
          <cell r="AP145">
            <v>136.78268987474996</v>
          </cell>
          <cell r="AQ145">
            <v>113.12595843975002</v>
          </cell>
          <cell r="AR145" t="str">
            <v>!</v>
          </cell>
          <cell r="AS145">
            <v>530.08336921429998</v>
          </cell>
          <cell r="AT145" t="str">
            <v>!</v>
          </cell>
          <cell r="AU145">
            <v>111.94743750000001</v>
          </cell>
          <cell r="AV145">
            <v>111.94743750000001</v>
          </cell>
          <cell r="AW145">
            <v>111.94743750000001</v>
          </cell>
          <cell r="AX145">
            <v>111.94743750000001</v>
          </cell>
          <cell r="AY145" t="str">
            <v>!</v>
          </cell>
          <cell r="AZ145">
            <v>483.38715832272163</v>
          </cell>
          <cell r="BA145" t="str">
            <v>!</v>
          </cell>
          <cell r="BB145">
            <v>436.54747626605757</v>
          </cell>
          <cell r="BC145" t="str">
            <v>!</v>
          </cell>
          <cell r="BD145">
            <v>336.82687754272706</v>
          </cell>
          <cell r="BE145" t="str">
            <v>!</v>
          </cell>
        </row>
        <row r="146">
          <cell r="Y146" t="str">
            <v>!</v>
          </cell>
          <cell r="Z146" t="str">
            <v>!</v>
          </cell>
          <cell r="AA146">
            <v>243.66481044138118</v>
          </cell>
          <cell r="AB146" t="str">
            <v>!</v>
          </cell>
          <cell r="AC146">
            <v>64.94511989364733</v>
          </cell>
          <cell r="AD146" t="str">
            <v>!</v>
          </cell>
          <cell r="AE146" t="str">
            <v>!</v>
          </cell>
          <cell r="AF146">
            <v>59.25581513482021</v>
          </cell>
          <cell r="AG146" t="str">
            <v>!</v>
          </cell>
          <cell r="AH146">
            <v>68.34741838453094</v>
          </cell>
          <cell r="AI146" t="str">
            <v>!</v>
          </cell>
          <cell r="AJ146">
            <v>91.263536320905217</v>
          </cell>
          <cell r="AK146" t="str">
            <v>!</v>
          </cell>
          <cell r="AL146">
            <v>283.81188973390368</v>
          </cell>
          <cell r="AM146" t="str">
            <v>!</v>
          </cell>
          <cell r="AN146">
            <v>65.691432517604468</v>
          </cell>
          <cell r="AO146">
            <v>78.144189073519968</v>
          </cell>
          <cell r="AP146">
            <v>73.862652532365004</v>
          </cell>
          <cell r="AQ146">
            <v>61.088017557465008</v>
          </cell>
          <cell r="AR146" t="str">
            <v>!</v>
          </cell>
          <cell r="AS146">
            <v>278.78629168095449</v>
          </cell>
          <cell r="AT146" t="str">
            <v>!</v>
          </cell>
          <cell r="AU146">
            <v>55.973718750000003</v>
          </cell>
          <cell r="AV146">
            <v>55.973718750000003</v>
          </cell>
          <cell r="AW146">
            <v>55.973718750000003</v>
          </cell>
          <cell r="AX146">
            <v>55.973718750000003</v>
          </cell>
          <cell r="AY146" t="str">
            <v>!</v>
          </cell>
          <cell r="AZ146">
            <v>241.69357916136079</v>
          </cell>
          <cell r="BA146" t="str">
            <v>!</v>
          </cell>
          <cell r="BB146">
            <v>209.54278860770765</v>
          </cell>
          <cell r="BC146" t="str">
            <v>!</v>
          </cell>
          <cell r="BD146">
            <v>161.67690122050897</v>
          </cell>
          <cell r="BE146" t="str">
            <v>!</v>
          </cell>
        </row>
        <row r="147">
          <cell r="Y147" t="str">
            <v>!</v>
          </cell>
          <cell r="Z147" t="str">
            <v>!</v>
          </cell>
          <cell r="AB147" t="str">
            <v>!</v>
          </cell>
          <cell r="AD147" t="str">
            <v>!</v>
          </cell>
          <cell r="AE147" t="str">
            <v>!</v>
          </cell>
          <cell r="AG147" t="str">
            <v>!</v>
          </cell>
          <cell r="AI147" t="str">
            <v>!</v>
          </cell>
          <cell r="AK147" t="str">
            <v>!</v>
          </cell>
          <cell r="AM147" t="str">
            <v>!</v>
          </cell>
          <cell r="AR147" t="str">
            <v>!</v>
          </cell>
          <cell r="AS147" t="str">
            <v xml:space="preserve"> </v>
          </cell>
          <cell r="AT147" t="str">
            <v>!</v>
          </cell>
          <cell r="AY147" t="str">
            <v>!</v>
          </cell>
          <cell r="BA147" t="str">
            <v>!</v>
          </cell>
          <cell r="BC147" t="str">
            <v>!</v>
          </cell>
          <cell r="BE147" t="str">
            <v>!</v>
          </cell>
        </row>
        <row r="148">
          <cell r="Y148" t="str">
            <v>!</v>
          </cell>
          <cell r="Z148" t="str">
            <v>!</v>
          </cell>
          <cell r="AB148" t="str">
            <v>!</v>
          </cell>
          <cell r="AD148" t="str">
            <v>!</v>
          </cell>
          <cell r="AE148" t="str">
            <v>!</v>
          </cell>
          <cell r="AF148" t="str">
            <v xml:space="preserve"> </v>
          </cell>
          <cell r="AG148" t="str">
            <v>!</v>
          </cell>
          <cell r="AI148" t="str">
            <v>!</v>
          </cell>
          <cell r="AK148" t="str">
            <v>!</v>
          </cell>
          <cell r="AM148" t="str">
            <v>!</v>
          </cell>
          <cell r="AR148" t="str">
            <v>!</v>
          </cell>
          <cell r="AT148" t="str">
            <v>!</v>
          </cell>
          <cell r="AY148" t="str">
            <v>!</v>
          </cell>
          <cell r="BA148" t="str">
            <v>!</v>
          </cell>
          <cell r="BC148" t="str">
            <v>!</v>
          </cell>
          <cell r="BE148" t="str">
            <v>!</v>
          </cell>
        </row>
        <row r="149">
          <cell r="Y149" t="str">
            <v>!</v>
          </cell>
          <cell r="Z149" t="str">
            <v>!</v>
          </cell>
          <cell r="AA149">
            <v>122.93379985149434</v>
          </cell>
          <cell r="AB149" t="str">
            <v>!</v>
          </cell>
          <cell r="AC149">
            <v>25.550314953550377</v>
          </cell>
          <cell r="AD149" t="str">
            <v>!</v>
          </cell>
          <cell r="AE149" t="str">
            <v>!</v>
          </cell>
          <cell r="AF149">
            <v>33.259979904495502</v>
          </cell>
          <cell r="AG149" t="str">
            <v>!</v>
          </cell>
          <cell r="AH149">
            <v>33.983637591862731</v>
          </cell>
          <cell r="AI149" t="str">
            <v>!</v>
          </cell>
          <cell r="AJ149">
            <v>32.358000610389837</v>
          </cell>
          <cell r="AK149" t="str">
            <v>!</v>
          </cell>
          <cell r="AL149">
            <v>125.15193306029843</v>
          </cell>
          <cell r="AM149" t="str">
            <v>!</v>
          </cell>
          <cell r="AN149">
            <v>30.881999999999998</v>
          </cell>
          <cell r="AO149">
            <v>41.638500000000001</v>
          </cell>
          <cell r="AP149">
            <v>36.978499999999997</v>
          </cell>
          <cell r="AQ149">
            <v>36.979500000000002</v>
          </cell>
          <cell r="AR149" t="str">
            <v>!</v>
          </cell>
          <cell r="AS149">
            <v>146.31449999999998</v>
          </cell>
          <cell r="AT149" t="str">
            <v>!</v>
          </cell>
          <cell r="AU149">
            <v>35.487205520305587</v>
          </cell>
          <cell r="AV149">
            <v>35.487205520305587</v>
          </cell>
          <cell r="AW149">
            <v>35.487205520305587</v>
          </cell>
          <cell r="AX149">
            <v>35.487205520305587</v>
          </cell>
          <cell r="AY149" t="str">
            <v>!</v>
          </cell>
          <cell r="AZ149">
            <v>141.94882208122235</v>
          </cell>
          <cell r="BA149" t="str">
            <v>!</v>
          </cell>
          <cell r="BB149">
            <v>127.31293880793416</v>
          </cell>
          <cell r="BC149" t="str">
            <v>!</v>
          </cell>
          <cell r="BD149">
            <v>101.61113692986468</v>
          </cell>
          <cell r="BE149" t="str">
            <v>!</v>
          </cell>
        </row>
        <row r="150">
          <cell r="Y150" t="str">
            <v>!</v>
          </cell>
          <cell r="Z150" t="str">
            <v>!</v>
          </cell>
          <cell r="AA150">
            <v>71.243672942713246</v>
          </cell>
          <cell r="AB150" t="str">
            <v>!</v>
          </cell>
          <cell r="AC150">
            <v>16.113500000000002</v>
          </cell>
          <cell r="AD150" t="str">
            <v>!</v>
          </cell>
          <cell r="AE150" t="str">
            <v>!</v>
          </cell>
          <cell r="AF150">
            <v>17.326000000000004</v>
          </cell>
          <cell r="AG150" t="str">
            <v>!</v>
          </cell>
          <cell r="AH150">
            <v>17.740872772277228</v>
          </cell>
          <cell r="AI150" t="str">
            <v>!</v>
          </cell>
          <cell r="AJ150">
            <v>17.395351907281555</v>
          </cell>
          <cell r="AK150" t="str">
            <v>!</v>
          </cell>
          <cell r="AL150">
            <v>68.575724679558789</v>
          </cell>
          <cell r="AM150" t="str">
            <v>!</v>
          </cell>
          <cell r="AN150">
            <v>13.478</v>
          </cell>
          <cell r="AO150">
            <v>17.7835</v>
          </cell>
          <cell r="AP150">
            <v>19.481249999999999</v>
          </cell>
          <cell r="AQ150">
            <v>19.481249999999999</v>
          </cell>
          <cell r="AR150" t="str">
            <v>!</v>
          </cell>
          <cell r="AS150">
            <v>70.224000000000004</v>
          </cell>
          <cell r="AT150" t="str">
            <v>!</v>
          </cell>
          <cell r="AU150">
            <v>18.394567500000001</v>
          </cell>
          <cell r="AV150">
            <v>18.394567500000001</v>
          </cell>
          <cell r="AW150">
            <v>18.394567500000001</v>
          </cell>
          <cell r="AX150">
            <v>18.394567500000001</v>
          </cell>
          <cell r="AY150" t="str">
            <v>!</v>
          </cell>
          <cell r="AZ150">
            <v>73.578270000000003</v>
          </cell>
          <cell r="BA150" t="str">
            <v>!</v>
          </cell>
          <cell r="BB150">
            <v>71.794720000000012</v>
          </cell>
          <cell r="BC150" t="str">
            <v>!</v>
          </cell>
          <cell r="BD150">
            <v>66.846049999999991</v>
          </cell>
          <cell r="BE150" t="str">
            <v>!</v>
          </cell>
        </row>
        <row r="151">
          <cell r="Y151" t="str">
            <v>!</v>
          </cell>
          <cell r="Z151" t="str">
            <v>!</v>
          </cell>
          <cell r="AA151">
            <v>6.0206970801673929</v>
          </cell>
          <cell r="AB151" t="str">
            <v>!</v>
          </cell>
          <cell r="AC151">
            <v>0.45700000000000002</v>
          </cell>
          <cell r="AD151" t="str">
            <v>!</v>
          </cell>
          <cell r="AE151" t="str">
            <v>!</v>
          </cell>
          <cell r="AF151">
            <v>3.4820000000000002</v>
          </cell>
          <cell r="AG151" t="str">
            <v>!</v>
          </cell>
          <cell r="AH151">
            <v>4.9400000000000004</v>
          </cell>
          <cell r="AI151" t="str">
            <v>!</v>
          </cell>
          <cell r="AJ151">
            <v>4.9400000000000004</v>
          </cell>
          <cell r="AK151" t="str">
            <v>!</v>
          </cell>
          <cell r="AL151">
            <v>13.818999999999999</v>
          </cell>
          <cell r="AM151" t="str">
            <v>!</v>
          </cell>
          <cell r="AN151">
            <v>7.016</v>
          </cell>
          <cell r="AO151">
            <v>8.6940000000000008</v>
          </cell>
          <cell r="AP151">
            <v>2.3420000000000001</v>
          </cell>
          <cell r="AQ151">
            <v>2.343</v>
          </cell>
          <cell r="AR151" t="str">
            <v>!</v>
          </cell>
          <cell r="AS151">
            <v>20.395</v>
          </cell>
          <cell r="AT151" t="str">
            <v>!</v>
          </cell>
          <cell r="AU151">
            <v>2.25</v>
          </cell>
          <cell r="AV151">
            <v>2.25</v>
          </cell>
          <cell r="AW151">
            <v>2.25</v>
          </cell>
          <cell r="AX151">
            <v>2.25</v>
          </cell>
          <cell r="AY151" t="str">
            <v>!</v>
          </cell>
          <cell r="AZ151">
            <v>9</v>
          </cell>
          <cell r="BA151" t="str">
            <v>!</v>
          </cell>
          <cell r="BB151">
            <v>0</v>
          </cell>
          <cell r="BC151" t="str">
            <v>!</v>
          </cell>
          <cell r="BD151">
            <v>0</v>
          </cell>
          <cell r="BE151" t="str">
            <v>!</v>
          </cell>
        </row>
        <row r="152">
          <cell r="Y152" t="str">
            <v>!</v>
          </cell>
          <cell r="Z152" t="str">
            <v>!</v>
          </cell>
          <cell r="AA152">
            <v>3.8126189605485536</v>
          </cell>
          <cell r="AB152" t="str">
            <v>!</v>
          </cell>
          <cell r="AC152">
            <v>0.60000000000000009</v>
          </cell>
          <cell r="AD152" t="str">
            <v>!</v>
          </cell>
          <cell r="AE152" t="str">
            <v>!</v>
          </cell>
          <cell r="AF152">
            <v>0.79899999999999993</v>
          </cell>
          <cell r="AG152" t="str">
            <v>!</v>
          </cell>
          <cell r="AH152">
            <v>1.323758</v>
          </cell>
          <cell r="AI152" t="str">
            <v>!</v>
          </cell>
          <cell r="AJ152">
            <v>1.323758</v>
          </cell>
          <cell r="AK152" t="str">
            <v>!</v>
          </cell>
          <cell r="AL152">
            <v>4.0465160000000004</v>
          </cell>
          <cell r="AM152" t="str">
            <v>!</v>
          </cell>
          <cell r="AN152">
            <v>1.1039999999999999</v>
          </cell>
          <cell r="AO152">
            <v>1.123</v>
          </cell>
          <cell r="AP152">
            <v>0.88450000000000006</v>
          </cell>
          <cell r="AQ152">
            <v>0.88450000000000006</v>
          </cell>
          <cell r="AR152" t="str">
            <v>!</v>
          </cell>
          <cell r="AS152">
            <v>3.996</v>
          </cell>
          <cell r="AT152" t="str">
            <v>!</v>
          </cell>
          <cell r="AU152">
            <v>1.89625</v>
          </cell>
          <cell r="AV152">
            <v>1.89625</v>
          </cell>
          <cell r="AW152">
            <v>1.89625</v>
          </cell>
          <cell r="AX152">
            <v>1.89625</v>
          </cell>
          <cell r="AY152" t="str">
            <v>!</v>
          </cell>
          <cell r="AZ152">
            <v>7.585</v>
          </cell>
          <cell r="BA152" t="str">
            <v>!</v>
          </cell>
          <cell r="BB152">
            <v>4.1349999999999998</v>
          </cell>
          <cell r="BC152" t="str">
            <v>!</v>
          </cell>
          <cell r="BD152">
            <v>1.115</v>
          </cell>
          <cell r="BE152" t="str">
            <v>!</v>
          </cell>
        </row>
        <row r="153">
          <cell r="Y153" t="str">
            <v>!</v>
          </cell>
          <cell r="Z153" t="str">
            <v>!</v>
          </cell>
          <cell r="AA153">
            <v>25.302938448667888</v>
          </cell>
          <cell r="AB153" t="str">
            <v>!</v>
          </cell>
          <cell r="AC153">
            <v>4.0914999999999999</v>
          </cell>
          <cell r="AD153" t="str">
            <v>!</v>
          </cell>
          <cell r="AE153" t="str">
            <v>!</v>
          </cell>
          <cell r="AF153">
            <v>6.556</v>
          </cell>
          <cell r="AG153" t="str">
            <v>!</v>
          </cell>
          <cell r="AH153">
            <v>4.8231593749999995</v>
          </cell>
          <cell r="AI153" t="str">
            <v>!</v>
          </cell>
          <cell r="AJ153">
            <v>4.8231593749999995</v>
          </cell>
          <cell r="AK153" t="str">
            <v>!</v>
          </cell>
          <cell r="AL153">
            <v>20.29381875</v>
          </cell>
          <cell r="AM153" t="str">
            <v>!</v>
          </cell>
          <cell r="AN153">
            <v>3.165</v>
          </cell>
          <cell r="AO153">
            <v>3.4660000000000002</v>
          </cell>
          <cell r="AP153">
            <v>3.6987499999999995</v>
          </cell>
          <cell r="AQ153">
            <v>3.6987499999999995</v>
          </cell>
          <cell r="AR153" t="str">
            <v>!</v>
          </cell>
          <cell r="AS153">
            <v>14.028499999999999</v>
          </cell>
          <cell r="AT153" t="str">
            <v>!</v>
          </cell>
          <cell r="AU153">
            <v>6.9162499999999998</v>
          </cell>
          <cell r="AV153">
            <v>6.9162499999999998</v>
          </cell>
          <cell r="AW153">
            <v>6.9162499999999998</v>
          </cell>
          <cell r="AX153">
            <v>6.9162499999999998</v>
          </cell>
          <cell r="AY153" t="str">
            <v>!</v>
          </cell>
          <cell r="AZ153">
            <v>27.664999999999999</v>
          </cell>
          <cell r="BA153" t="str">
            <v>!</v>
          </cell>
          <cell r="BB153">
            <v>26.82</v>
          </cell>
          <cell r="BC153" t="str">
            <v>!</v>
          </cell>
          <cell r="BD153">
            <v>10.899000000000001</v>
          </cell>
          <cell r="BE153" t="str">
            <v>!</v>
          </cell>
        </row>
        <row r="154">
          <cell r="Y154" t="str">
            <v>!</v>
          </cell>
          <cell r="Z154" t="str">
            <v>!</v>
          </cell>
          <cell r="AA154">
            <v>-16.553872419397266</v>
          </cell>
          <cell r="AB154" t="str">
            <v>!</v>
          </cell>
          <cell r="AC154">
            <v>-4.2883149535503708</v>
          </cell>
          <cell r="AD154" t="str">
            <v>!</v>
          </cell>
          <cell r="AE154" t="str">
            <v>!</v>
          </cell>
          <cell r="AF154">
            <v>-5.0969799044954964</v>
          </cell>
          <cell r="AG154" t="str">
            <v>!</v>
          </cell>
          <cell r="AH154">
            <v>-5.1558474445854969</v>
          </cell>
          <cell r="AI154" t="str">
            <v>!</v>
          </cell>
          <cell r="AJ154">
            <v>-3.8757313281082801</v>
          </cell>
          <cell r="AK154" t="str">
            <v>!</v>
          </cell>
          <cell r="AL154">
            <v>-18.416873630739644</v>
          </cell>
          <cell r="AM154" t="str">
            <v>!</v>
          </cell>
          <cell r="AN154">
            <v>-6.1189999999999998</v>
          </cell>
          <cell r="AO154">
            <v>-10.571999999999999</v>
          </cell>
          <cell r="AP154">
            <v>-10.571999999999999</v>
          </cell>
          <cell r="AQ154">
            <v>-10.571999999999999</v>
          </cell>
          <cell r="AR154" t="str">
            <v>!</v>
          </cell>
          <cell r="AS154">
            <v>-37.670999999999999</v>
          </cell>
          <cell r="AT154" t="str">
            <v>!</v>
          </cell>
          <cell r="AU154">
            <v>-6.0301380203055865</v>
          </cell>
          <cell r="AV154">
            <v>-6.0301380203055865</v>
          </cell>
          <cell r="AW154">
            <v>-6.0301380203055865</v>
          </cell>
          <cell r="AX154">
            <v>-6.0301380203055865</v>
          </cell>
          <cell r="AY154" t="str">
            <v>!</v>
          </cell>
          <cell r="AZ154">
            <v>-24.120552081222346</v>
          </cell>
          <cell r="BA154" t="str">
            <v>!</v>
          </cell>
          <cell r="BB154">
            <v>-24.563218807934128</v>
          </cell>
          <cell r="BC154" t="str">
            <v>!</v>
          </cell>
          <cell r="BD154">
            <v>-22.751086929864702</v>
          </cell>
          <cell r="BE154" t="str">
            <v>!</v>
          </cell>
        </row>
        <row r="155">
          <cell r="Y155" t="str">
            <v>!</v>
          </cell>
          <cell r="Z155" t="str">
            <v>!</v>
          </cell>
          <cell r="AB155" t="str">
            <v>!</v>
          </cell>
          <cell r="AD155" t="str">
            <v>!</v>
          </cell>
          <cell r="AE155" t="str">
            <v>!</v>
          </cell>
          <cell r="AG155" t="str">
            <v>!</v>
          </cell>
          <cell r="AI155" t="str">
            <v>!</v>
          </cell>
          <cell r="AK155" t="str">
            <v>!</v>
          </cell>
          <cell r="AM155" t="str">
            <v>!</v>
          </cell>
          <cell r="AR155" t="str">
            <v>!</v>
          </cell>
          <cell r="AT155" t="str">
            <v>!</v>
          </cell>
          <cell r="AY155" t="str">
            <v>!</v>
          </cell>
          <cell r="BA155" t="str">
            <v>!</v>
          </cell>
          <cell r="BC155" t="str">
            <v>!</v>
          </cell>
          <cell r="BE155" t="str">
            <v>!</v>
          </cell>
        </row>
        <row r="156">
          <cell r="Y156" t="str">
            <v>!</v>
          </cell>
          <cell r="Z156" t="str">
            <v>!</v>
          </cell>
          <cell r="AA156">
            <v>61.972278749962378</v>
          </cell>
          <cell r="AB156" t="str">
            <v>!</v>
          </cell>
          <cell r="AC156">
            <v>12.63974080752137</v>
          </cell>
          <cell r="AD156" t="str">
            <v>!</v>
          </cell>
          <cell r="AE156" t="str">
            <v>!</v>
          </cell>
          <cell r="AF156">
            <v>16.376059983670896</v>
          </cell>
          <cell r="AG156" t="str">
            <v>!</v>
          </cell>
          <cell r="AH156">
            <v>17.161736983890677</v>
          </cell>
          <cell r="AI156" t="str">
            <v>!</v>
          </cell>
          <cell r="AJ156">
            <v>16.664370314350766</v>
          </cell>
          <cell r="AK156" t="str">
            <v>!</v>
          </cell>
          <cell r="AL156">
            <v>62.841908089433709</v>
          </cell>
          <cell r="AM156" t="str">
            <v>!</v>
          </cell>
          <cell r="AN156">
            <v>15.710105747999998</v>
          </cell>
          <cell r="AO156">
            <v>21.542344191000002</v>
          </cell>
          <cell r="AP156">
            <v>19.968389999999999</v>
          </cell>
          <cell r="AQ156">
            <v>19.96893</v>
          </cell>
          <cell r="AR156" t="str">
            <v>!</v>
          </cell>
          <cell r="AS156">
            <v>77.03751054</v>
          </cell>
          <cell r="AT156" t="str">
            <v>!</v>
          </cell>
          <cell r="AU156">
            <v>17.743602760152793</v>
          </cell>
          <cell r="AV156">
            <v>17.743602760152793</v>
          </cell>
          <cell r="AW156">
            <v>17.743602760152793</v>
          </cell>
          <cell r="AX156">
            <v>17.743602760152793</v>
          </cell>
          <cell r="AY156" t="str">
            <v>!</v>
          </cell>
          <cell r="AZ156">
            <v>70.974411040611173</v>
          </cell>
          <cell r="BA156" t="str">
            <v>!</v>
          </cell>
          <cell r="BB156">
            <v>61.110210627808385</v>
          </cell>
          <cell r="BC156" t="str">
            <v>!</v>
          </cell>
          <cell r="BD156">
            <v>48.773345726335066</v>
          </cell>
          <cell r="BE156" t="str">
            <v>!</v>
          </cell>
        </row>
        <row r="157">
          <cell r="Y157" t="str">
            <v>!</v>
          </cell>
          <cell r="Z157" t="str">
            <v>!</v>
          </cell>
          <cell r="AA157">
            <v>35.806619999999995</v>
          </cell>
          <cell r="AB157" t="str">
            <v>!</v>
          </cell>
          <cell r="AC157">
            <v>7.9713484500000007</v>
          </cell>
          <cell r="AD157" t="str">
            <v>!</v>
          </cell>
          <cell r="AE157" t="str">
            <v>!</v>
          </cell>
          <cell r="AF157">
            <v>8.5307211878000011</v>
          </cell>
          <cell r="AG157" t="str">
            <v>!</v>
          </cell>
          <cell r="AH157">
            <v>8.9591407500000013</v>
          </cell>
          <cell r="AI157" t="str">
            <v>!</v>
          </cell>
          <cell r="AJ157">
            <v>8.9586062322500002</v>
          </cell>
          <cell r="AK157" t="str">
            <v>!</v>
          </cell>
          <cell r="AL157">
            <v>34.41981662005</v>
          </cell>
          <cell r="AM157" t="str">
            <v>!</v>
          </cell>
          <cell r="AN157">
            <v>6.8564472919999995</v>
          </cell>
          <cell r="AO157">
            <v>9.2005782610000004</v>
          </cell>
          <cell r="AP157">
            <v>10.519875000000001</v>
          </cell>
          <cell r="AQ157">
            <v>10.519875000000001</v>
          </cell>
          <cell r="AR157" t="str">
            <v>!</v>
          </cell>
          <cell r="AS157">
            <v>36.974340480000002</v>
          </cell>
          <cell r="AT157" t="str">
            <v>!</v>
          </cell>
          <cell r="AU157">
            <v>9.1972837500000004</v>
          </cell>
          <cell r="AV157">
            <v>9.1972837500000004</v>
          </cell>
          <cell r="AW157">
            <v>9.1972837500000004</v>
          </cell>
          <cell r="AX157">
            <v>9.1972837500000004</v>
          </cell>
          <cell r="AY157" t="str">
            <v>!</v>
          </cell>
          <cell r="AZ157">
            <v>36.789135000000002</v>
          </cell>
          <cell r="BA157" t="str">
            <v>!</v>
          </cell>
          <cell r="BB157">
            <v>34.461465600000004</v>
          </cell>
          <cell r="BC157" t="str">
            <v>!</v>
          </cell>
          <cell r="BD157">
            <v>32.086103999999999</v>
          </cell>
          <cell r="BE157" t="str">
            <v>!</v>
          </cell>
        </row>
        <row r="158">
          <cell r="Y158" t="str">
            <v>!</v>
          </cell>
          <cell r="Z158" t="str">
            <v>!</v>
          </cell>
          <cell r="AA158">
            <v>3.1383100000000002</v>
          </cell>
          <cell r="AB158" t="str">
            <v>!</v>
          </cell>
          <cell r="AC158">
            <v>0.2260779</v>
          </cell>
          <cell r="AD158" t="str">
            <v>!</v>
          </cell>
          <cell r="AE158" t="str">
            <v>!</v>
          </cell>
          <cell r="AF158">
            <v>1.7144159746000001</v>
          </cell>
          <cell r="AG158" t="str">
            <v>!</v>
          </cell>
          <cell r="AH158">
            <v>2.4947000000000004</v>
          </cell>
          <cell r="AI158" t="str">
            <v>!</v>
          </cell>
          <cell r="AJ158">
            <v>2.5441000000000003</v>
          </cell>
          <cell r="AK158" t="str">
            <v>!</v>
          </cell>
          <cell r="AL158">
            <v>6.9792938745999997</v>
          </cell>
          <cell r="AM158" t="str">
            <v>!</v>
          </cell>
          <cell r="AN158">
            <v>3.569137424</v>
          </cell>
          <cell r="AO158">
            <v>4.4979800040000004</v>
          </cell>
          <cell r="AP158">
            <v>1.26468</v>
          </cell>
          <cell r="AQ158">
            <v>1.26522</v>
          </cell>
          <cell r="AR158" t="str">
            <v>!</v>
          </cell>
          <cell r="AS158">
            <v>10.738375399999999</v>
          </cell>
          <cell r="AT158" t="str">
            <v>!</v>
          </cell>
          <cell r="AU158">
            <v>1.125</v>
          </cell>
          <cell r="AV158">
            <v>1.125</v>
          </cell>
          <cell r="AW158">
            <v>1.125</v>
          </cell>
          <cell r="AX158">
            <v>1.125</v>
          </cell>
          <cell r="AY158" t="str">
            <v>!</v>
          </cell>
          <cell r="AZ158">
            <v>4.5</v>
          </cell>
          <cell r="BA158" t="str">
            <v>!</v>
          </cell>
          <cell r="BB158">
            <v>0</v>
          </cell>
          <cell r="BC158" t="str">
            <v>!</v>
          </cell>
          <cell r="BD158">
            <v>0</v>
          </cell>
          <cell r="BE158" t="str">
            <v>!</v>
          </cell>
        </row>
        <row r="159">
          <cell r="Y159" t="str">
            <v>!</v>
          </cell>
          <cell r="Z159" t="str">
            <v>!</v>
          </cell>
          <cell r="AA159">
            <v>1.9530800000000001</v>
          </cell>
          <cell r="AB159" t="str">
            <v>!</v>
          </cell>
          <cell r="AC159">
            <v>0.29682000000000003</v>
          </cell>
          <cell r="AD159" t="str">
            <v>!</v>
          </cell>
          <cell r="AE159" t="str">
            <v>!</v>
          </cell>
          <cell r="AF159">
            <v>0.39339987469999993</v>
          </cell>
          <cell r="AG159" t="str">
            <v>!</v>
          </cell>
          <cell r="AH159">
            <v>0.66849778999999998</v>
          </cell>
          <cell r="AI159" t="str">
            <v>!</v>
          </cell>
          <cell r="AJ159">
            <v>0.68173536999999995</v>
          </cell>
          <cell r="AK159" t="str">
            <v>!</v>
          </cell>
          <cell r="AL159">
            <v>2.0404530347000001</v>
          </cell>
          <cell r="AM159" t="str">
            <v>!</v>
          </cell>
          <cell r="AN159">
            <v>0.56162025599999987</v>
          </cell>
          <cell r="AO159">
            <v>0.58100201800000006</v>
          </cell>
          <cell r="AP159">
            <v>0.47763000000000005</v>
          </cell>
          <cell r="AQ159">
            <v>0.47763000000000005</v>
          </cell>
          <cell r="AR159" t="str">
            <v>!</v>
          </cell>
          <cell r="AS159">
            <v>2.1039739200000001</v>
          </cell>
          <cell r="AT159" t="str">
            <v>!</v>
          </cell>
          <cell r="AU159">
            <v>0.948125</v>
          </cell>
          <cell r="AV159">
            <v>0.948125</v>
          </cell>
          <cell r="AW159">
            <v>0.948125</v>
          </cell>
          <cell r="AX159">
            <v>0.948125</v>
          </cell>
          <cell r="AY159" t="str">
            <v>!</v>
          </cell>
          <cell r="AZ159">
            <v>3.7925</v>
          </cell>
          <cell r="BA159" t="str">
            <v>!</v>
          </cell>
          <cell r="BB159">
            <v>1.9847999999999999</v>
          </cell>
          <cell r="BC159" t="str">
            <v>!</v>
          </cell>
          <cell r="BD159">
            <v>0.53520000000000001</v>
          </cell>
          <cell r="BE159" t="str">
            <v>!</v>
          </cell>
        </row>
        <row r="160">
          <cell r="Y160" t="str">
            <v>!</v>
          </cell>
          <cell r="Z160" t="str">
            <v>!</v>
          </cell>
          <cell r="AA160">
            <v>12.882160000000001</v>
          </cell>
          <cell r="AB160" t="str">
            <v>!</v>
          </cell>
          <cell r="AC160">
            <v>2.0240650499999999</v>
          </cell>
          <cell r="AD160" t="str">
            <v>!</v>
          </cell>
          <cell r="AE160" t="str">
            <v>!</v>
          </cell>
          <cell r="AF160">
            <v>3.2279469067999997</v>
          </cell>
          <cell r="AG160" t="str">
            <v>!</v>
          </cell>
          <cell r="AH160">
            <v>2.4356954843749996</v>
          </cell>
          <cell r="AI160" t="str">
            <v>!</v>
          </cell>
          <cell r="AJ160">
            <v>2.4839270781249998</v>
          </cell>
          <cell r="AK160" t="str">
            <v>!</v>
          </cell>
          <cell r="AL160">
            <v>10.1716345193</v>
          </cell>
          <cell r="AM160" t="str">
            <v>!</v>
          </cell>
          <cell r="AN160">
            <v>1.61007981</v>
          </cell>
          <cell r="AO160">
            <v>1.7931905560000001</v>
          </cell>
          <cell r="AP160">
            <v>1.9973249999999998</v>
          </cell>
          <cell r="AQ160">
            <v>1.9973249999999998</v>
          </cell>
          <cell r="AR160" t="str">
            <v>!</v>
          </cell>
          <cell r="AS160">
            <v>7.3862858199999994</v>
          </cell>
          <cell r="AT160" t="str">
            <v>!</v>
          </cell>
          <cell r="AU160">
            <v>3.4581249999999999</v>
          </cell>
          <cell r="AV160">
            <v>3.4581249999999999</v>
          </cell>
          <cell r="AW160">
            <v>3.4581249999999999</v>
          </cell>
          <cell r="AX160">
            <v>3.4581249999999999</v>
          </cell>
          <cell r="AY160" t="str">
            <v>!</v>
          </cell>
          <cell r="AZ160">
            <v>13.8325</v>
          </cell>
          <cell r="BA160" t="str">
            <v>!</v>
          </cell>
          <cell r="BB160">
            <v>12.8736</v>
          </cell>
          <cell r="BC160" t="str">
            <v>!</v>
          </cell>
          <cell r="BD160">
            <v>5.2315200000000006</v>
          </cell>
          <cell r="BE160" t="str">
            <v>!</v>
          </cell>
        </row>
        <row r="161">
          <cell r="Y161" t="str">
            <v>!</v>
          </cell>
          <cell r="Z161" t="str">
            <v>!</v>
          </cell>
          <cell r="AA161">
            <v>-8.1921087499623777</v>
          </cell>
          <cell r="AB161" t="str">
            <v>!</v>
          </cell>
          <cell r="AC161">
            <v>-2.1214294075213682</v>
          </cell>
          <cell r="AD161" t="str">
            <v>!</v>
          </cell>
          <cell r="AE161" t="str">
            <v>!</v>
          </cell>
          <cell r="AF161">
            <v>-2.5095760397708964</v>
          </cell>
          <cell r="AG161" t="str">
            <v>!</v>
          </cell>
          <cell r="AH161">
            <v>-2.603702959515676</v>
          </cell>
          <cell r="AI161" t="str">
            <v>!</v>
          </cell>
          <cell r="AJ161">
            <v>-1.9960016339757642</v>
          </cell>
          <cell r="AK161" t="str">
            <v>!</v>
          </cell>
          <cell r="AL161">
            <v>-9.2307100407837055</v>
          </cell>
          <cell r="AM161" t="str">
            <v>!</v>
          </cell>
          <cell r="AN161">
            <v>-3.1128209659999997</v>
          </cell>
          <cell r="AO161">
            <v>-5.4695933519999995</v>
          </cell>
          <cell r="AP161">
            <v>-5.7088799999999988</v>
          </cell>
          <cell r="AQ161">
            <v>-5.7088799999999988</v>
          </cell>
          <cell r="AR161" t="str">
            <v>!</v>
          </cell>
          <cell r="AS161">
            <v>-19.834534919999999</v>
          </cell>
          <cell r="AT161" t="str">
            <v>!</v>
          </cell>
          <cell r="AU161">
            <v>-3.0150690101527933</v>
          </cell>
          <cell r="AV161">
            <v>-3.0150690101527933</v>
          </cell>
          <cell r="AW161">
            <v>-3.0150690101527933</v>
          </cell>
          <cell r="AX161">
            <v>-3.0150690101527933</v>
          </cell>
          <cell r="AY161" t="str">
            <v>!</v>
          </cell>
          <cell r="AZ161">
            <v>-12.060276040611173</v>
          </cell>
          <cell r="BA161" t="str">
            <v>!</v>
          </cell>
          <cell r="BB161">
            <v>-11.790345027808382</v>
          </cell>
          <cell r="BC161" t="str">
            <v>!</v>
          </cell>
          <cell r="BD161">
            <v>-10.920521726335057</v>
          </cell>
          <cell r="BE161" t="str">
            <v>!</v>
          </cell>
        </row>
        <row r="162">
          <cell r="Y162" t="str">
            <v>!</v>
          </cell>
          <cell r="Z162" t="str">
            <v>!</v>
          </cell>
          <cell r="AB162" t="str">
            <v>!</v>
          </cell>
          <cell r="AD162" t="str">
            <v>!</v>
          </cell>
          <cell r="AE162" t="str">
            <v>!</v>
          </cell>
          <cell r="AG162" t="str">
            <v>!</v>
          </cell>
          <cell r="AI162" t="str">
            <v>!</v>
          </cell>
          <cell r="AK162" t="str">
            <v>!</v>
          </cell>
          <cell r="AM162" t="str">
            <v>!</v>
          </cell>
          <cell r="AR162" t="str">
            <v>!</v>
          </cell>
          <cell r="AT162" t="str">
            <v>!</v>
          </cell>
          <cell r="AY162" t="str">
            <v>!</v>
          </cell>
          <cell r="BA162" t="str">
            <v>!</v>
          </cell>
          <cell r="BC162" t="str">
            <v>!</v>
          </cell>
          <cell r="BE162" t="str">
            <v>!</v>
          </cell>
        </row>
        <row r="163">
          <cell r="Y163" t="str">
            <v>!</v>
          </cell>
          <cell r="Z163" t="str">
            <v>!</v>
          </cell>
          <cell r="AA163">
            <v>186.43453412432822</v>
          </cell>
          <cell r="AB163" t="str">
            <v>!</v>
          </cell>
          <cell r="AC163">
            <v>53.045121461784319</v>
          </cell>
          <cell r="AD163" t="str">
            <v>!</v>
          </cell>
          <cell r="AE163" t="str">
            <v>!</v>
          </cell>
          <cell r="AF163">
            <v>19.787825917475729</v>
          </cell>
          <cell r="AG163" t="str">
            <v>!</v>
          </cell>
          <cell r="AH163">
            <v>40.698035543671949</v>
          </cell>
          <cell r="AI163" t="str">
            <v>!</v>
          </cell>
          <cell r="AJ163">
            <v>45.069037735312619</v>
          </cell>
          <cell r="AK163" t="str">
            <v>!</v>
          </cell>
          <cell r="AL163">
            <v>158.6000206582446</v>
          </cell>
          <cell r="AM163" t="str">
            <v>!</v>
          </cell>
          <cell r="AN163">
            <v>16.763208032991869</v>
          </cell>
          <cell r="AO163">
            <v>22.881557916999999</v>
          </cell>
          <cell r="AP163">
            <v>27.233970966809366</v>
          </cell>
          <cell r="AQ163">
            <v>25.712157709607872</v>
          </cell>
          <cell r="AR163" t="str">
            <v>!</v>
          </cell>
          <cell r="AS163">
            <v>90.319456637086247</v>
          </cell>
          <cell r="AT163" t="str">
            <v>!</v>
          </cell>
          <cell r="AU163">
            <v>36.094999999999999</v>
          </cell>
          <cell r="AV163">
            <v>36.094999999999999</v>
          </cell>
          <cell r="AW163">
            <v>36.094999999999999</v>
          </cell>
          <cell r="AX163">
            <v>36.094999999999999</v>
          </cell>
          <cell r="AY163" t="str">
            <v>!</v>
          </cell>
          <cell r="AZ163">
            <v>144.38</v>
          </cell>
          <cell r="BA163" t="str">
            <v>!</v>
          </cell>
          <cell r="BB163">
            <v>109.52</v>
          </cell>
          <cell r="BC163" t="str">
            <v>!</v>
          </cell>
          <cell r="BD163">
            <v>112.56</v>
          </cell>
          <cell r="BE163" t="str">
            <v>!</v>
          </cell>
        </row>
        <row r="164">
          <cell r="Y164" t="str">
            <v>!</v>
          </cell>
          <cell r="Z164" t="str">
            <v>!</v>
          </cell>
          <cell r="AA164">
            <v>110.715743</v>
          </cell>
          <cell r="AB164" t="str">
            <v>!</v>
          </cell>
          <cell r="AC164">
            <v>35.448408706579144</v>
          </cell>
          <cell r="AD164" t="str">
            <v>!</v>
          </cell>
          <cell r="AE164" t="str">
            <v>!</v>
          </cell>
          <cell r="AF164">
            <v>9.3513232988717103</v>
          </cell>
          <cell r="AG164" t="str">
            <v>!</v>
          </cell>
          <cell r="AH164">
            <v>30.375840824199997</v>
          </cell>
          <cell r="AI164" t="str">
            <v>!</v>
          </cell>
          <cell r="AJ164">
            <v>34.816367832399997</v>
          </cell>
          <cell r="AK164" t="str">
            <v>!</v>
          </cell>
          <cell r="AL164">
            <v>109.99194066205084</v>
          </cell>
          <cell r="AM164" t="str">
            <v>!</v>
          </cell>
          <cell r="AN164">
            <v>11.047583210400001</v>
          </cell>
          <cell r="AO164">
            <v>16.730557916999999</v>
          </cell>
          <cell r="AP164">
            <v>10.891062000000003</v>
          </cell>
          <cell r="AQ164">
            <v>9.3351960000000034</v>
          </cell>
          <cell r="AR164" t="str">
            <v>!</v>
          </cell>
          <cell r="AS164">
            <v>48.004399127400006</v>
          </cell>
          <cell r="AT164" t="str">
            <v>!</v>
          </cell>
          <cell r="AU164">
            <v>25.32</v>
          </cell>
          <cell r="AV164">
            <v>25.32</v>
          </cell>
          <cell r="AW164">
            <v>25.32</v>
          </cell>
          <cell r="AX164">
            <v>25.32</v>
          </cell>
          <cell r="AY164" t="str">
            <v>!</v>
          </cell>
          <cell r="AZ164">
            <v>101.28</v>
          </cell>
          <cell r="BA164" t="str">
            <v>!</v>
          </cell>
          <cell r="BB164">
            <v>104.32</v>
          </cell>
          <cell r="BC164" t="str">
            <v>!</v>
          </cell>
          <cell r="BD164">
            <v>107.36</v>
          </cell>
          <cell r="BE164" t="str">
            <v>!</v>
          </cell>
        </row>
        <row r="165">
          <cell r="Y165" t="str">
            <v>!</v>
          </cell>
          <cell r="Z165" t="str">
            <v>!</v>
          </cell>
          <cell r="AA165" t="str">
            <v xml:space="preserve"> </v>
          </cell>
          <cell r="AB165" t="str">
            <v>!</v>
          </cell>
          <cell r="AD165" t="str">
            <v>!</v>
          </cell>
          <cell r="AE165" t="str">
            <v>!</v>
          </cell>
          <cell r="AG165" t="str">
            <v>!</v>
          </cell>
          <cell r="AI165" t="str">
            <v>!</v>
          </cell>
          <cell r="AK165" t="str">
            <v>!</v>
          </cell>
          <cell r="AM165" t="str">
            <v>!</v>
          </cell>
          <cell r="AR165" t="str">
            <v>!</v>
          </cell>
          <cell r="AT165" t="str">
            <v>!</v>
          </cell>
          <cell r="AU165" t="str">
            <v xml:space="preserve"> </v>
          </cell>
          <cell r="AY165" t="str">
            <v>!</v>
          </cell>
          <cell r="BA165" t="str">
            <v>!</v>
          </cell>
          <cell r="BC165" t="str">
            <v>!</v>
          </cell>
          <cell r="BE165" t="str">
            <v>!</v>
          </cell>
        </row>
        <row r="166">
          <cell r="Y166" t="str">
            <v>!</v>
          </cell>
          <cell r="Z166" t="str">
            <v>!</v>
          </cell>
          <cell r="AA166">
            <v>1.38</v>
          </cell>
          <cell r="AB166" t="str">
            <v>!</v>
          </cell>
          <cell r="AC166">
            <v>0.14958560743885183</v>
          </cell>
          <cell r="AD166" t="str">
            <v>!</v>
          </cell>
          <cell r="AE166" t="str">
            <v>!</v>
          </cell>
          <cell r="AF166">
            <v>8.894279361229028E-2</v>
          </cell>
          <cell r="AG166" t="str">
            <v>!</v>
          </cell>
          <cell r="AH166">
            <v>6.4851485148514854E-2</v>
          </cell>
          <cell r="AI166" t="str">
            <v>!</v>
          </cell>
          <cell r="AJ166">
            <v>6.3592233009708732E-2</v>
          </cell>
          <cell r="AK166" t="str">
            <v>!</v>
          </cell>
          <cell r="AL166">
            <v>0.36697211920936568</v>
          </cell>
          <cell r="AM166" t="str">
            <v>!</v>
          </cell>
          <cell r="AN166">
            <v>0.33421097119403043</v>
          </cell>
          <cell r="AO166">
            <v>5.1999999999999998E-2</v>
          </cell>
          <cell r="AP166">
            <v>-1.6105485597015221E-2</v>
          </cell>
          <cell r="AQ166">
            <v>1.7947257201492386E-2</v>
          </cell>
          <cell r="AR166" t="str">
            <v>!</v>
          </cell>
          <cell r="AS166">
            <v>0.35399999999999998</v>
          </cell>
          <cell r="AT166" t="str">
            <v>!</v>
          </cell>
          <cell r="AU166">
            <v>0.34499999999999997</v>
          </cell>
          <cell r="AV166">
            <v>0.34499999999999997</v>
          </cell>
          <cell r="AW166">
            <v>0.34499999999999997</v>
          </cell>
          <cell r="AX166">
            <v>0.34499999999999997</v>
          </cell>
          <cell r="AY166" t="str">
            <v>!</v>
          </cell>
          <cell r="AZ166">
            <v>1.38</v>
          </cell>
          <cell r="BA166" t="str">
            <v>!</v>
          </cell>
          <cell r="BB166">
            <v>1.38</v>
          </cell>
          <cell r="BC166" t="str">
            <v>!</v>
          </cell>
          <cell r="BD166">
            <v>1.38</v>
          </cell>
          <cell r="BE166" t="str">
            <v>!</v>
          </cell>
        </row>
        <row r="167">
          <cell r="Y167" t="str">
            <v>!</v>
          </cell>
          <cell r="Z167" t="str">
            <v>!</v>
          </cell>
          <cell r="AA167">
            <v>2.6</v>
          </cell>
          <cell r="AB167" t="str">
            <v>!</v>
          </cell>
          <cell r="AC167">
            <v>0.192</v>
          </cell>
          <cell r="AD167" t="str">
            <v>!</v>
          </cell>
          <cell r="AE167" t="str">
            <v>!</v>
          </cell>
          <cell r="AF167">
            <v>7.4639703488446479E-2</v>
          </cell>
          <cell r="AG167" t="str">
            <v>!</v>
          </cell>
          <cell r="AH167">
            <v>7.2772277227722768E-2</v>
          </cell>
          <cell r="AI167" t="str">
            <v>!</v>
          </cell>
          <cell r="AJ167">
            <v>7.1359223300970873E-2</v>
          </cell>
          <cell r="AK167" t="str">
            <v>!</v>
          </cell>
          <cell r="AL167">
            <v>0.41077120401714018</v>
          </cell>
          <cell r="AM167" t="str">
            <v>!</v>
          </cell>
          <cell r="AN167">
            <v>4.7649492642231193E-2</v>
          </cell>
          <cell r="AO167">
            <v>0.20200000000000001</v>
          </cell>
          <cell r="AP167">
            <v>0.21039518834423429</v>
          </cell>
          <cell r="AQ167">
            <v>0.21039518834423429</v>
          </cell>
          <cell r="AR167" t="str">
            <v>!</v>
          </cell>
          <cell r="AS167">
            <v>0.67043986933069977</v>
          </cell>
          <cell r="AT167" t="str">
            <v>!</v>
          </cell>
          <cell r="AU167">
            <v>0.65</v>
          </cell>
          <cell r="AV167">
            <v>0.65</v>
          </cell>
          <cell r="AW167">
            <v>0.65</v>
          </cell>
          <cell r="AX167">
            <v>0.65</v>
          </cell>
          <cell r="AY167" t="str">
            <v>!</v>
          </cell>
          <cell r="AZ167">
            <v>2.6</v>
          </cell>
          <cell r="BA167" t="str">
            <v>!</v>
          </cell>
          <cell r="BB167">
            <v>2.6</v>
          </cell>
          <cell r="BC167" t="str">
            <v>!</v>
          </cell>
          <cell r="BD167">
            <v>2.6</v>
          </cell>
          <cell r="BE167" t="str">
            <v>!</v>
          </cell>
        </row>
        <row r="168">
          <cell r="Y168" t="str">
            <v>!</v>
          </cell>
          <cell r="Z168" t="str">
            <v>!</v>
          </cell>
          <cell r="AA168">
            <v>0.42</v>
          </cell>
          <cell r="AB168" t="str">
            <v>!</v>
          </cell>
          <cell r="AC168">
            <v>4.0428542551041039E-3</v>
          </cell>
          <cell r="AD168" t="str">
            <v>!</v>
          </cell>
          <cell r="AE168" t="str">
            <v>!</v>
          </cell>
          <cell r="AF168">
            <v>8.7333530612331942E-2</v>
          </cell>
          <cell r="AG168" t="str">
            <v>!</v>
          </cell>
          <cell r="AH168">
            <v>8.5148514851485155E-2</v>
          </cell>
          <cell r="AI168" t="str">
            <v>!</v>
          </cell>
          <cell r="AJ168">
            <v>8.3495145631067968E-2</v>
          </cell>
          <cell r="AK168" t="str">
            <v>!</v>
          </cell>
          <cell r="AL168">
            <v>0.26002004534998918</v>
          </cell>
          <cell r="AM168" t="str">
            <v>!</v>
          </cell>
          <cell r="AN168">
            <v>1.6984783198417973E-2</v>
          </cell>
          <cell r="AO168">
            <v>0.54</v>
          </cell>
          <cell r="AP168">
            <v>6.6698674267234803E-2</v>
          </cell>
          <cell r="AQ168">
            <v>6.6698674267234803E-2</v>
          </cell>
          <cell r="AR168" t="str">
            <v>!</v>
          </cell>
          <cell r="AS168">
            <v>0.69038213173288765</v>
          </cell>
          <cell r="AT168" t="str">
            <v>!</v>
          </cell>
          <cell r="AU168">
            <v>0.105</v>
          </cell>
          <cell r="AV168">
            <v>0.105</v>
          </cell>
          <cell r="AW168">
            <v>0.105</v>
          </cell>
          <cell r="AX168">
            <v>0.105</v>
          </cell>
          <cell r="AY168" t="str">
            <v>!</v>
          </cell>
          <cell r="AZ168">
            <v>0.42</v>
          </cell>
          <cell r="BA168" t="str">
            <v>!</v>
          </cell>
          <cell r="BB168">
            <v>0.42</v>
          </cell>
          <cell r="BC168" t="str">
            <v>!</v>
          </cell>
          <cell r="BD168">
            <v>0.42</v>
          </cell>
          <cell r="BE168" t="str">
            <v>!</v>
          </cell>
        </row>
        <row r="169">
          <cell r="Y169" t="str">
            <v>!</v>
          </cell>
          <cell r="Z169" t="str">
            <v>!</v>
          </cell>
          <cell r="AA169">
            <v>40.507942</v>
          </cell>
          <cell r="AB169" t="str">
            <v>!</v>
          </cell>
          <cell r="AC169">
            <v>12.587</v>
          </cell>
          <cell r="AD169" t="str">
            <v>!</v>
          </cell>
          <cell r="AE169" t="str">
            <v>!</v>
          </cell>
          <cell r="AF169">
            <v>0</v>
          </cell>
          <cell r="AG169" t="str">
            <v>!</v>
          </cell>
          <cell r="AH169">
            <v>0</v>
          </cell>
          <cell r="AI169" t="str">
            <v>!</v>
          </cell>
          <cell r="AJ169">
            <v>0</v>
          </cell>
          <cell r="AK169" t="str">
            <v>!</v>
          </cell>
          <cell r="AL169">
            <v>12.587</v>
          </cell>
          <cell r="AM169" t="str">
            <v>!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 t="str">
            <v>!</v>
          </cell>
          <cell r="AS169">
            <v>0</v>
          </cell>
          <cell r="AT169" t="str">
            <v>!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 t="str">
            <v>!</v>
          </cell>
          <cell r="AZ169">
            <v>0</v>
          </cell>
          <cell r="BA169" t="str">
            <v>!</v>
          </cell>
          <cell r="BB169">
            <v>0</v>
          </cell>
          <cell r="BC169" t="str">
            <v>!</v>
          </cell>
          <cell r="BD169">
            <v>0</v>
          </cell>
          <cell r="BE169" t="str">
            <v>!</v>
          </cell>
        </row>
        <row r="170">
          <cell r="Y170" t="str">
            <v>!</v>
          </cell>
          <cell r="Z170" t="str">
            <v>!</v>
          </cell>
          <cell r="AA170">
            <v>0.8</v>
          </cell>
          <cell r="AB170" t="str">
            <v>!</v>
          </cell>
          <cell r="AC170">
            <v>0</v>
          </cell>
          <cell r="AD170" t="str">
            <v>!</v>
          </cell>
          <cell r="AE170" t="str">
            <v>!</v>
          </cell>
          <cell r="AF170">
            <v>1.7506596829630359</v>
          </cell>
          <cell r="AG170" t="str">
            <v>!</v>
          </cell>
          <cell r="AH170">
            <v>1.7135313531353136</v>
          </cell>
          <cell r="AI170" t="str">
            <v>!</v>
          </cell>
          <cell r="AJ170">
            <v>1.6854368932038835</v>
          </cell>
          <cell r="AK170" t="str">
            <v>!</v>
          </cell>
          <cell r="AL170">
            <v>5.1496279293022331</v>
          </cell>
          <cell r="AM170" t="str">
            <v>!</v>
          </cell>
          <cell r="AO170">
            <v>0</v>
          </cell>
          <cell r="AP170">
            <v>0.4</v>
          </cell>
          <cell r="AQ170">
            <v>0.4</v>
          </cell>
          <cell r="AR170" t="str">
            <v>!</v>
          </cell>
          <cell r="AS170">
            <v>0.8</v>
          </cell>
          <cell r="AT170" t="str">
            <v>!</v>
          </cell>
          <cell r="AU170">
            <v>0.2</v>
          </cell>
          <cell r="AV170">
            <v>0.2</v>
          </cell>
          <cell r="AW170">
            <v>0.2</v>
          </cell>
          <cell r="AX170">
            <v>0.2</v>
          </cell>
          <cell r="AY170" t="str">
            <v>!</v>
          </cell>
          <cell r="AZ170">
            <v>0.8</v>
          </cell>
          <cell r="BA170" t="str">
            <v>!</v>
          </cell>
          <cell r="BB170">
            <v>0.8</v>
          </cell>
          <cell r="BC170" t="str">
            <v>!</v>
          </cell>
          <cell r="BD170">
            <v>0.8</v>
          </cell>
          <cell r="BE170" t="str">
            <v>!</v>
          </cell>
        </row>
        <row r="171">
          <cell r="Y171" t="str">
            <v>!</v>
          </cell>
          <cell r="Z171" t="str">
            <v>!</v>
          </cell>
          <cell r="AA171">
            <v>22.090566082885481</v>
          </cell>
          <cell r="AB171" t="str">
            <v>!</v>
          </cell>
          <cell r="AC171">
            <v>0</v>
          </cell>
          <cell r="AD171" t="str">
            <v>!</v>
          </cell>
          <cell r="AE171" t="str">
            <v>!</v>
          </cell>
          <cell r="AF171">
            <v>0</v>
          </cell>
          <cell r="AG171" t="str">
            <v>!</v>
          </cell>
          <cell r="AH171">
            <v>0</v>
          </cell>
          <cell r="AI171" t="str">
            <v>!</v>
          </cell>
          <cell r="AJ171">
            <v>0</v>
          </cell>
          <cell r="AK171" t="str">
            <v>!</v>
          </cell>
          <cell r="AL171">
            <v>0</v>
          </cell>
          <cell r="AM171" t="str">
            <v>!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 t="str">
            <v>!</v>
          </cell>
          <cell r="AS171">
            <v>0</v>
          </cell>
          <cell r="AT171" t="str">
            <v>!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 t="str">
            <v>!</v>
          </cell>
          <cell r="AZ171">
            <v>0</v>
          </cell>
          <cell r="BA171" t="str">
            <v>!</v>
          </cell>
          <cell r="BB171">
            <v>0</v>
          </cell>
          <cell r="BC171" t="str">
            <v>!</v>
          </cell>
          <cell r="BD171">
            <v>0</v>
          </cell>
          <cell r="BE171" t="str">
            <v>!</v>
          </cell>
        </row>
        <row r="172">
          <cell r="Y172" t="str">
            <v>!</v>
          </cell>
          <cell r="Z172" t="str">
            <v>!</v>
          </cell>
          <cell r="AA172">
            <v>7.9202830414427403</v>
          </cell>
          <cell r="AB172" t="str">
            <v>!</v>
          </cell>
          <cell r="AC172">
            <v>3.8407115423488986E-2</v>
          </cell>
          <cell r="AD172" t="str">
            <v>!</v>
          </cell>
          <cell r="AE172" t="str">
            <v>!</v>
          </cell>
          <cell r="AF172">
            <v>3.8000000000000003</v>
          </cell>
          <cell r="AG172" t="str">
            <v>!</v>
          </cell>
          <cell r="AH172">
            <v>3.8000000000000003</v>
          </cell>
          <cell r="AI172" t="str">
            <v>!</v>
          </cell>
          <cell r="AJ172">
            <v>3.8000000000000003</v>
          </cell>
          <cell r="AK172" t="str">
            <v>!</v>
          </cell>
          <cell r="AL172">
            <v>11.438407115423489</v>
          </cell>
          <cell r="AM172" t="str">
            <v>!</v>
          </cell>
          <cell r="AN172">
            <v>5.0833920434664663E-2</v>
          </cell>
          <cell r="AO172">
            <v>8.3000000000000004E-2</v>
          </cell>
          <cell r="AP172">
            <v>5.5248934173561688</v>
          </cell>
          <cell r="AQ172">
            <v>5.5248934173561688</v>
          </cell>
          <cell r="AR172" t="str">
            <v>!</v>
          </cell>
          <cell r="AS172">
            <v>11.183620755147002</v>
          </cell>
          <cell r="AT172" t="str">
            <v>!</v>
          </cell>
          <cell r="AU172">
            <v>2.875</v>
          </cell>
          <cell r="AV172">
            <v>2.875</v>
          </cell>
          <cell r="AW172">
            <v>2.875</v>
          </cell>
          <cell r="AX172">
            <v>2.875</v>
          </cell>
          <cell r="AY172" t="str">
            <v>!</v>
          </cell>
          <cell r="AZ172">
            <v>11.5</v>
          </cell>
          <cell r="BA172" t="str">
            <v>!</v>
          </cell>
          <cell r="BB172">
            <v>0</v>
          </cell>
          <cell r="BC172" t="str">
            <v>!</v>
          </cell>
          <cell r="BD172">
            <v>0</v>
          </cell>
          <cell r="BE172" t="str">
            <v>!</v>
          </cell>
        </row>
        <row r="173">
          <cell r="AN173">
            <v>2.125</v>
          </cell>
          <cell r="AO173">
            <v>3.125</v>
          </cell>
          <cell r="AP173">
            <v>1.052</v>
          </cell>
          <cell r="AQ173">
            <v>1.052</v>
          </cell>
          <cell r="AS173">
            <v>5.1166147534756519</v>
          </cell>
        </row>
        <row r="174">
          <cell r="Y174" t="str">
            <v>!</v>
          </cell>
          <cell r="Z174" t="str">
            <v>!</v>
          </cell>
          <cell r="AA174">
            <v>0</v>
          </cell>
          <cell r="AB174" t="str">
            <v>!</v>
          </cell>
          <cell r="AC174">
            <v>4.6256771780877308</v>
          </cell>
          <cell r="AD174" t="str">
            <v>!</v>
          </cell>
          <cell r="AE174" t="str">
            <v>!</v>
          </cell>
          <cell r="AF174">
            <v>4.6349269079279143</v>
          </cell>
          <cell r="AG174" t="str">
            <v>!</v>
          </cell>
          <cell r="AH174">
            <v>4.5858910891089106</v>
          </cell>
          <cell r="AI174" t="str">
            <v>!</v>
          </cell>
          <cell r="AJ174">
            <v>4.5487864077669906</v>
          </cell>
          <cell r="AK174" t="str">
            <v>!</v>
          </cell>
          <cell r="AL174">
            <v>18.395281582891549</v>
          </cell>
          <cell r="AM174" t="str">
            <v>!</v>
          </cell>
          <cell r="AN174">
            <v>3.1409456551225245</v>
          </cell>
          <cell r="AO174">
            <v>2.149</v>
          </cell>
          <cell r="AP174">
            <v>9.1050271724387368</v>
          </cell>
          <cell r="AQ174">
            <v>9.1050271724387368</v>
          </cell>
          <cell r="AR174" t="str">
            <v>!</v>
          </cell>
          <cell r="AS174">
            <v>23.5</v>
          </cell>
          <cell r="AT174" t="str">
            <v>!</v>
          </cell>
          <cell r="AU174">
            <v>6.6</v>
          </cell>
          <cell r="AV174">
            <v>6.6</v>
          </cell>
          <cell r="AW174">
            <v>6.6</v>
          </cell>
          <cell r="AX174">
            <v>6.6</v>
          </cell>
          <cell r="AY174" t="str">
            <v>!</v>
          </cell>
          <cell r="AZ174">
            <v>26.4</v>
          </cell>
          <cell r="BA174" t="str">
            <v>!</v>
          </cell>
          <cell r="BB174">
            <v>0</v>
          </cell>
          <cell r="BC174" t="str">
            <v>!</v>
          </cell>
          <cell r="BD174">
            <v>0</v>
          </cell>
          <cell r="BE174" t="str">
            <v>!</v>
          </cell>
        </row>
        <row r="175">
          <cell r="Y175" t="str">
            <v>!</v>
          </cell>
          <cell r="Z175" t="str">
            <v>!</v>
          </cell>
          <cell r="AA175">
            <v>16.835055576674524</v>
          </cell>
          <cell r="AB175" t="str">
            <v>!</v>
          </cell>
          <cell r="AC175">
            <v>17.005345869999999</v>
          </cell>
          <cell r="AD175" t="str">
            <v>!</v>
          </cell>
          <cell r="AE175" t="str">
            <v>!</v>
          </cell>
          <cell r="AF175">
            <v>17.857385130000001</v>
          </cell>
          <cell r="AG175" t="str">
            <v>!</v>
          </cell>
          <cell r="AH175">
            <v>19.567699999999999</v>
          </cell>
          <cell r="AI175" t="str">
            <v>!</v>
          </cell>
          <cell r="AJ175">
            <v>20.213200000000001</v>
          </cell>
          <cell r="AK175" t="str">
            <v>!</v>
          </cell>
          <cell r="AL175">
            <v>18.696525618590272</v>
          </cell>
          <cell r="AM175" t="str">
            <v>!</v>
          </cell>
          <cell r="AN175">
            <v>22.026399999999999</v>
          </cell>
          <cell r="AO175">
            <v>24.560600000000001</v>
          </cell>
          <cell r="AP175">
            <v>21</v>
          </cell>
          <cell r="AQ175">
            <v>18</v>
          </cell>
          <cell r="AR175" t="str">
            <v>!</v>
          </cell>
          <cell r="AS175">
            <v>21.623603210540541</v>
          </cell>
          <cell r="AT175" t="str">
            <v>!</v>
          </cell>
          <cell r="AU175">
            <v>16</v>
          </cell>
          <cell r="AV175">
            <v>16</v>
          </cell>
          <cell r="AW175">
            <v>16</v>
          </cell>
          <cell r="AX175">
            <v>16</v>
          </cell>
          <cell r="AY175">
            <v>16</v>
          </cell>
          <cell r="AZ175">
            <v>16</v>
          </cell>
          <cell r="BA175">
            <v>16</v>
          </cell>
          <cell r="BB175">
            <v>16</v>
          </cell>
          <cell r="BC175">
            <v>16</v>
          </cell>
          <cell r="BD175">
            <v>16</v>
          </cell>
          <cell r="BE175">
            <v>16</v>
          </cell>
        </row>
        <row r="176">
          <cell r="Y176" t="str">
            <v>!</v>
          </cell>
          <cell r="Z176" t="str">
            <v>!</v>
          </cell>
          <cell r="AA176">
            <v>309.36833397582257</v>
          </cell>
          <cell r="AB176" t="str">
            <v>!</v>
          </cell>
          <cell r="AC176">
            <v>78.595436415334689</v>
          </cell>
          <cell r="AD176" t="str">
            <v>!</v>
          </cell>
          <cell r="AE176" t="str">
            <v>!</v>
          </cell>
          <cell r="AF176">
            <v>53.047805821971231</v>
          </cell>
          <cell r="AG176" t="str">
            <v>!</v>
          </cell>
          <cell r="AH176">
            <v>74.68167313553468</v>
          </cell>
          <cell r="AI176" t="str">
            <v>!</v>
          </cell>
          <cell r="AJ176">
            <v>77.427038345702456</v>
          </cell>
          <cell r="AK176" t="str">
            <v>!</v>
          </cell>
          <cell r="AL176">
            <v>283.75195371854306</v>
          </cell>
          <cell r="AM176" t="str">
            <v>!</v>
          </cell>
          <cell r="AN176">
            <v>47.645208032991867</v>
          </cell>
          <cell r="AO176">
            <v>64.520057917000003</v>
          </cell>
          <cell r="AP176">
            <v>62.234345343547176</v>
          </cell>
          <cell r="AQ176">
            <v>62.234345343547176</v>
          </cell>
          <cell r="AR176" t="str">
            <v>!</v>
          </cell>
          <cell r="AS176">
            <v>236.63395663708621</v>
          </cell>
          <cell r="AT176" t="str">
            <v>!</v>
          </cell>
          <cell r="AU176">
            <v>71.582205520305592</v>
          </cell>
          <cell r="AV176">
            <v>71.582205520305592</v>
          </cell>
          <cell r="AW176">
            <v>71.582205520305592</v>
          </cell>
          <cell r="AX176">
            <v>71.582205520305592</v>
          </cell>
          <cell r="AY176" t="str">
            <v>!</v>
          </cell>
          <cell r="AZ176">
            <v>286.32882208122237</v>
          </cell>
          <cell r="BA176" t="str">
            <v>!</v>
          </cell>
          <cell r="BB176">
            <v>236.83293880793417</v>
          </cell>
          <cell r="BC176" t="str">
            <v>!</v>
          </cell>
          <cell r="BD176">
            <v>214.1711369298647</v>
          </cell>
          <cell r="BE176" t="str">
            <v>!</v>
          </cell>
        </row>
        <row r="177">
          <cell r="Y177" t="str">
            <v>!</v>
          </cell>
          <cell r="Z177" t="str">
            <v>!</v>
          </cell>
          <cell r="AA177">
            <v>155.83272689425036</v>
          </cell>
          <cell r="AB177" t="str">
            <v>!</v>
          </cell>
          <cell r="AC177">
            <v>38.88116239466607</v>
          </cell>
          <cell r="AD177" t="str">
            <v>!</v>
          </cell>
          <cell r="AE177" t="str">
            <v>!</v>
          </cell>
          <cell r="AF177">
            <v>26.118898827876613</v>
          </cell>
          <cell r="AG177" t="str">
            <v>!</v>
          </cell>
          <cell r="AH177">
            <v>37.714244933445016</v>
          </cell>
          <cell r="AI177" t="str">
            <v>!</v>
          </cell>
          <cell r="AJ177">
            <v>39.874924748036761</v>
          </cell>
          <cell r="AK177" t="str">
            <v>!</v>
          </cell>
          <cell r="AL177">
            <v>142.58923090402448</v>
          </cell>
          <cell r="AM177" t="str">
            <v>!</v>
          </cell>
          <cell r="AN177">
            <v>24.237784359295425</v>
          </cell>
          <cell r="AO177">
            <v>33.380484284286624</v>
          </cell>
          <cell r="AP177">
            <v>33.487121102488281</v>
          </cell>
          <cell r="AQ177">
            <v>33.487121102488281</v>
          </cell>
          <cell r="AR177" t="str">
            <v>!</v>
          </cell>
          <cell r="AS177">
            <v>124.59251084855862</v>
          </cell>
          <cell r="AT177" t="str">
            <v>!</v>
          </cell>
          <cell r="AU177">
            <v>35.791102760152796</v>
          </cell>
          <cell r="AV177">
            <v>35.791102760152796</v>
          </cell>
          <cell r="AW177">
            <v>35.791102760152796</v>
          </cell>
          <cell r="AX177">
            <v>35.791102760152796</v>
          </cell>
          <cell r="AY177" t="str">
            <v>!</v>
          </cell>
          <cell r="AZ177">
            <v>143.16441104061118</v>
          </cell>
          <cell r="BA177" t="str">
            <v>!</v>
          </cell>
          <cell r="BB177">
            <v>113.67981062780841</v>
          </cell>
          <cell r="BC177" t="str">
            <v>!</v>
          </cell>
          <cell r="BD177">
            <v>102.80214572633506</v>
          </cell>
          <cell r="BE177" t="str">
            <v>!</v>
          </cell>
        </row>
        <row r="178">
          <cell r="Y178" t="str">
            <v>!</v>
          </cell>
          <cell r="Z178" t="str">
            <v>!</v>
          </cell>
          <cell r="AB178" t="str">
            <v>!</v>
          </cell>
          <cell r="AD178" t="str">
            <v>!</v>
          </cell>
          <cell r="AE178" t="str">
            <v>!</v>
          </cell>
          <cell r="AG178" t="str">
            <v>!</v>
          </cell>
          <cell r="AI178" t="str">
            <v>!</v>
          </cell>
          <cell r="AK178" t="str">
            <v>!</v>
          </cell>
          <cell r="AM178" t="str">
            <v>!</v>
          </cell>
          <cell r="AR178" t="str">
            <v>!</v>
          </cell>
          <cell r="AT178" t="str">
            <v>!</v>
          </cell>
          <cell r="AY178" t="str">
            <v>!</v>
          </cell>
          <cell r="BA178" t="str">
            <v>!</v>
          </cell>
          <cell r="BC178" t="str">
            <v>!</v>
          </cell>
          <cell r="BE178" t="str">
            <v>!</v>
          </cell>
        </row>
        <row r="179">
          <cell r="Y179" t="str">
            <v>!</v>
          </cell>
          <cell r="Z179" t="str">
            <v>!</v>
          </cell>
          <cell r="AA179">
            <v>169.55669623</v>
          </cell>
          <cell r="AB179" t="str">
            <v>!</v>
          </cell>
          <cell r="AC179">
            <v>40.47122122351</v>
          </cell>
          <cell r="AD179" t="str">
            <v>!</v>
          </cell>
          <cell r="AE179" t="str">
            <v>!</v>
          </cell>
          <cell r="AF179">
            <v>45.368933211329001</v>
          </cell>
          <cell r="AG179" t="str">
            <v>!</v>
          </cell>
          <cell r="AH179">
            <v>42.898423430905005</v>
          </cell>
          <cell r="AI179" t="str">
            <v>!</v>
          </cell>
          <cell r="AJ179">
            <v>53.853609297306008</v>
          </cell>
          <cell r="AK179" t="str">
            <v>!</v>
          </cell>
          <cell r="AL179">
            <v>182.59218716305</v>
          </cell>
          <cell r="AM179" t="str">
            <v>!</v>
          </cell>
          <cell r="AN179">
            <v>58.154453204399992</v>
          </cell>
          <cell r="AO179">
            <v>57.606906023540006</v>
          </cell>
          <cell r="AP179">
            <v>47.563052779785004</v>
          </cell>
          <cell r="AQ179">
            <v>38.437180383285003</v>
          </cell>
          <cell r="AR179" t="str">
            <v>!</v>
          </cell>
          <cell r="AS179">
            <v>199.7835375295825</v>
          </cell>
          <cell r="AT179" t="str">
            <v>!</v>
          </cell>
          <cell r="AU179">
            <v>36.102187499999999</v>
          </cell>
          <cell r="AV179">
            <v>36.102187499999999</v>
          </cell>
          <cell r="AW179">
            <v>36.102187499999999</v>
          </cell>
          <cell r="AX179">
            <v>36.102187499999999</v>
          </cell>
          <cell r="AY179" t="str">
            <v>!</v>
          </cell>
          <cell r="AZ179">
            <v>144.40875</v>
          </cell>
          <cell r="BA179" t="str">
            <v>!</v>
          </cell>
          <cell r="BB179">
            <v>122.95649999999999</v>
          </cell>
          <cell r="BC179" t="str">
            <v>!</v>
          </cell>
          <cell r="BD179">
            <v>80.242499999999993</v>
          </cell>
          <cell r="BE179" t="str">
            <v>!</v>
          </cell>
        </row>
        <row r="180">
          <cell r="Y180" t="str">
            <v>!</v>
          </cell>
          <cell r="Z180" t="str">
            <v>!</v>
          </cell>
          <cell r="AA180">
            <v>128.53163206799999</v>
          </cell>
          <cell r="AB180" t="str">
            <v>!</v>
          </cell>
          <cell r="AC180">
            <v>29.573974045110003</v>
          </cell>
          <cell r="AD180" t="str">
            <v>!</v>
          </cell>
          <cell r="AE180" t="str">
            <v>!</v>
          </cell>
          <cell r="AF180">
            <v>32.280150864039001</v>
          </cell>
          <cell r="AG180" t="str">
            <v>!</v>
          </cell>
          <cell r="AH180">
            <v>30.755040768480004</v>
          </cell>
          <cell r="AI180" t="str">
            <v>!</v>
          </cell>
          <cell r="AJ180">
            <v>42.005217899736003</v>
          </cell>
          <cell r="AK180" t="str">
            <v>!</v>
          </cell>
          <cell r="AL180">
            <v>134.614383577365</v>
          </cell>
          <cell r="AM180" t="str">
            <v>!</v>
          </cell>
          <cell r="AN180">
            <v>43.331254268399995</v>
          </cell>
          <cell r="AO180">
            <v>42.497389820040006</v>
          </cell>
          <cell r="AP180">
            <v>27.723540478409998</v>
          </cell>
          <cell r="AQ180">
            <v>22.835594569409999</v>
          </cell>
          <cell r="AR180" t="str">
            <v>!</v>
          </cell>
          <cell r="AS180">
            <v>133.48166630377514</v>
          </cell>
          <cell r="AT180" t="str">
            <v>!</v>
          </cell>
          <cell r="AU180">
            <v>22.146750000000001</v>
          </cell>
          <cell r="AV180">
            <v>22.146750000000001</v>
          </cell>
          <cell r="AW180">
            <v>22.146750000000001</v>
          </cell>
          <cell r="AX180">
            <v>22.146750000000001</v>
          </cell>
          <cell r="AY180" t="str">
            <v>!</v>
          </cell>
          <cell r="AZ180">
            <v>88.587000000000003</v>
          </cell>
          <cell r="BA180" t="str">
            <v>!</v>
          </cell>
          <cell r="BB180">
            <v>73.152000000000001</v>
          </cell>
          <cell r="BC180" t="str">
            <v>!</v>
          </cell>
          <cell r="BD180">
            <v>56.204999999999998</v>
          </cell>
          <cell r="BE180" t="str">
            <v>!</v>
          </cell>
        </row>
        <row r="181">
          <cell r="Y181" t="str">
            <v>!</v>
          </cell>
          <cell r="Z181" t="str">
            <v>!</v>
          </cell>
          <cell r="AA181">
            <v>36.344701389999997</v>
          </cell>
          <cell r="AB181" t="str">
            <v>!</v>
          </cell>
          <cell r="AC181">
            <v>9.9323228124999989</v>
          </cell>
          <cell r="AD181" t="str">
            <v>!</v>
          </cell>
          <cell r="AE181" t="str">
            <v>!</v>
          </cell>
          <cell r="AF181">
            <v>11.070223201700001</v>
          </cell>
          <cell r="AG181" t="str">
            <v>!</v>
          </cell>
          <cell r="AH181">
            <v>12.143382662424999</v>
          </cell>
          <cell r="AI181" t="str">
            <v>!</v>
          </cell>
          <cell r="AJ181">
            <v>10.73274100185</v>
          </cell>
          <cell r="AK181" t="str">
            <v>!</v>
          </cell>
          <cell r="AL181">
            <v>43.878669678474999</v>
          </cell>
          <cell r="AM181" t="str">
            <v>!</v>
          </cell>
          <cell r="AN181">
            <v>13.692950774999998</v>
          </cell>
          <cell r="AO181">
            <v>15.109516203499998</v>
          </cell>
          <cell r="AP181">
            <v>17.958453801375001</v>
          </cell>
          <cell r="AQ181">
            <v>14.792193313875002</v>
          </cell>
          <cell r="AR181" t="str">
            <v>!</v>
          </cell>
          <cell r="AS181">
            <v>62.302872499949835</v>
          </cell>
          <cell r="AT181" t="str">
            <v>!</v>
          </cell>
          <cell r="AU181">
            <v>12.3028125</v>
          </cell>
          <cell r="AV181">
            <v>12.3028125</v>
          </cell>
          <cell r="AW181">
            <v>12.3028125</v>
          </cell>
          <cell r="AX181">
            <v>12.3028125</v>
          </cell>
          <cell r="AY181" t="str">
            <v>!</v>
          </cell>
          <cell r="AZ181">
            <v>49.21125</v>
          </cell>
          <cell r="BA181" t="str">
            <v>!</v>
          </cell>
          <cell r="BB181">
            <v>43.927500000000002</v>
          </cell>
          <cell r="BC181" t="str">
            <v>!</v>
          </cell>
          <cell r="BD181">
            <v>21.787499999999998</v>
          </cell>
          <cell r="BE181" t="str">
            <v>!</v>
          </cell>
        </row>
        <row r="182">
          <cell r="Y182" t="str">
            <v>!</v>
          </cell>
          <cell r="Z182" t="str">
            <v>!</v>
          </cell>
          <cell r="AA182">
            <v>4.6803627719999996</v>
          </cell>
          <cell r="AB182" t="str">
            <v>!</v>
          </cell>
          <cell r="AC182">
            <v>0.96492436589999997</v>
          </cell>
          <cell r="AD182" t="str">
            <v>!</v>
          </cell>
          <cell r="AE182" t="str">
            <v>!</v>
          </cell>
          <cell r="AF182">
            <v>2.0185591455899998</v>
          </cell>
          <cell r="AG182" t="str">
            <v>!</v>
          </cell>
          <cell r="AH182">
            <v>0</v>
          </cell>
          <cell r="AI182" t="str">
            <v>!</v>
          </cell>
          <cell r="AJ182">
            <v>1.1156503957200001</v>
          </cell>
          <cell r="AK182" t="str">
            <v>!</v>
          </cell>
          <cell r="AL182">
            <v>4.0991339072099997</v>
          </cell>
          <cell r="AM182" t="str">
            <v>!</v>
          </cell>
          <cell r="AN182">
            <v>1.1302481609999999</v>
          </cell>
          <cell r="AO182">
            <v>0</v>
          </cell>
          <cell r="AP182">
            <v>1.8810584999999997</v>
          </cell>
          <cell r="AQ182">
            <v>0.80939249999999996</v>
          </cell>
          <cell r="AR182" t="str">
            <v>!</v>
          </cell>
          <cell r="AS182">
            <v>3.9989987258575264</v>
          </cell>
          <cell r="AT182" t="str">
            <v>!</v>
          </cell>
          <cell r="AU182">
            <v>1.6526249999999998</v>
          </cell>
          <cell r="AV182">
            <v>1.6526249999999998</v>
          </cell>
          <cell r="AW182">
            <v>1.6526249999999998</v>
          </cell>
          <cell r="AX182">
            <v>1.6526249999999998</v>
          </cell>
          <cell r="AY182" t="str">
            <v>!</v>
          </cell>
          <cell r="AZ182">
            <v>6.6104999999999992</v>
          </cell>
          <cell r="BA182" t="str">
            <v>!</v>
          </cell>
          <cell r="BB182">
            <v>5.8769999999999998</v>
          </cell>
          <cell r="BC182" t="str">
            <v>!</v>
          </cell>
          <cell r="BD182">
            <v>2.25</v>
          </cell>
          <cell r="BE182" t="str">
            <v>!</v>
          </cell>
        </row>
        <row r="183">
          <cell r="Y183" t="str">
            <v>!</v>
          </cell>
          <cell r="Z183" t="str">
            <v>!</v>
          </cell>
          <cell r="AB183" t="str">
            <v>!</v>
          </cell>
          <cell r="AD183" t="str">
            <v>!</v>
          </cell>
          <cell r="AE183" t="str">
            <v>!</v>
          </cell>
          <cell r="AG183" t="str">
            <v>!</v>
          </cell>
          <cell r="AI183" t="str">
            <v>!</v>
          </cell>
          <cell r="AK183" t="str">
            <v>!</v>
          </cell>
          <cell r="AM183" t="str">
            <v>!</v>
          </cell>
          <cell r="AR183" t="str">
            <v>!</v>
          </cell>
          <cell r="AT183" t="str">
            <v>!</v>
          </cell>
          <cell r="AY183" t="str">
            <v>!</v>
          </cell>
          <cell r="BA183" t="str">
            <v>!</v>
          </cell>
          <cell r="BC183" t="str">
            <v>!</v>
          </cell>
          <cell r="BE183" t="str">
            <v>!</v>
          </cell>
        </row>
        <row r="184">
          <cell r="Y184" t="str">
            <v>!</v>
          </cell>
          <cell r="Z184" t="str">
            <v>!</v>
          </cell>
          <cell r="AB184" t="str">
            <v>!</v>
          </cell>
          <cell r="AD184" t="str">
            <v>!</v>
          </cell>
          <cell r="AE184" t="str">
            <v>!</v>
          </cell>
          <cell r="AG184" t="str">
            <v>!</v>
          </cell>
          <cell r="AI184" t="str">
            <v>!</v>
          </cell>
          <cell r="AK184" t="str">
            <v>!</v>
          </cell>
          <cell r="AM184" t="str">
            <v>!</v>
          </cell>
          <cell r="AR184" t="str">
            <v>!</v>
          </cell>
          <cell r="AT184" t="str">
            <v>!</v>
          </cell>
          <cell r="AY184" t="str">
            <v>!</v>
          </cell>
          <cell r="BA184" t="str">
            <v>!</v>
          </cell>
          <cell r="BC184" t="str">
            <v>!</v>
          </cell>
          <cell r="BE184" t="str">
            <v>!</v>
          </cell>
        </row>
        <row r="185">
          <cell r="Y185" t="str">
            <v>!</v>
          </cell>
          <cell r="Z185" t="str">
            <v>!</v>
          </cell>
          <cell r="AA185">
            <v>170.07611158351074</v>
          </cell>
          <cell r="AB185" t="str">
            <v>!</v>
          </cell>
          <cell r="AC185">
            <v>52.686390739804438</v>
          </cell>
          <cell r="AD185" t="str">
            <v>!</v>
          </cell>
          <cell r="AE185" t="str">
            <v>!</v>
          </cell>
          <cell r="AF185">
            <v>67.301485923040474</v>
          </cell>
          <cell r="AG185" t="str">
            <v>!</v>
          </cell>
          <cell r="AH185">
            <v>60.65974940809096</v>
          </cell>
          <cell r="AI185" t="str">
            <v>!</v>
          </cell>
          <cell r="AJ185">
            <v>99.783711791977581</v>
          </cell>
          <cell r="AK185" t="str">
            <v>!</v>
          </cell>
          <cell r="AL185">
            <v>280.43133786291344</v>
          </cell>
          <cell r="AM185" t="str">
            <v>!</v>
          </cell>
          <cell r="AN185">
            <v>81.487138467408101</v>
          </cell>
          <cell r="AO185">
            <v>86.522316482399987</v>
          </cell>
          <cell r="AP185">
            <v>74.548344531202787</v>
          </cell>
          <cell r="AQ185">
            <v>50.891613096202846</v>
          </cell>
          <cell r="AR185" t="str">
            <v>!</v>
          </cell>
          <cell r="AS185">
            <v>293.44941257721376</v>
          </cell>
          <cell r="AT185" t="str">
            <v>!</v>
          </cell>
          <cell r="AU185">
            <v>40.365231979694414</v>
          </cell>
          <cell r="AV185">
            <v>40.365231979694414</v>
          </cell>
          <cell r="AW185">
            <v>40.365231979694414</v>
          </cell>
          <cell r="AX185">
            <v>40.365231979694414</v>
          </cell>
          <cell r="AY185" t="str">
            <v>!</v>
          </cell>
          <cell r="AZ185">
            <v>197.05833624149926</v>
          </cell>
          <cell r="BA185" t="str">
            <v>!</v>
          </cell>
          <cell r="BB185">
            <v>199.7145374581234</v>
          </cell>
          <cell r="BC185" t="str">
            <v>!</v>
          </cell>
          <cell r="BD185">
            <v>122.65574061286236</v>
          </cell>
          <cell r="BE185" t="str">
            <v>!</v>
          </cell>
        </row>
        <row r="186">
          <cell r="Y186" t="str">
            <v>!</v>
          </cell>
          <cell r="Z186" t="str">
            <v>!</v>
          </cell>
          <cell r="AA186">
            <v>87.832083547130821</v>
          </cell>
          <cell r="AB186" t="str">
            <v>!</v>
          </cell>
          <cell r="AC186">
            <v>26.06395749898126</v>
          </cell>
          <cell r="AD186" t="str">
            <v>!</v>
          </cell>
          <cell r="AE186" t="str">
            <v>!</v>
          </cell>
          <cell r="AF186">
            <v>33.136916306943597</v>
          </cell>
          <cell r="AG186" t="str">
            <v>!</v>
          </cell>
          <cell r="AH186">
            <v>30.633173451085923</v>
          </cell>
          <cell r="AI186" t="str">
            <v>!</v>
          </cell>
          <cell r="AJ186">
            <v>51.388611572868456</v>
          </cell>
          <cell r="AK186" t="str">
            <v>!</v>
          </cell>
          <cell r="AL186">
            <v>141.22265882987924</v>
          </cell>
          <cell r="AM186" t="str">
            <v>!</v>
          </cell>
          <cell r="AN186">
            <v>41.453648158309043</v>
          </cell>
          <cell r="AO186">
            <v>44.763704789233344</v>
          </cell>
          <cell r="AP186">
            <v>40.375531429876723</v>
          </cell>
          <cell r="AQ186">
            <v>27.600896454976727</v>
          </cell>
          <cell r="AR186" t="str">
            <v>!</v>
          </cell>
          <cell r="AS186">
            <v>154.19378083239587</v>
          </cell>
          <cell r="AT186" t="str">
            <v>!</v>
          </cell>
          <cell r="AU186">
            <v>20.182615989847207</v>
          </cell>
          <cell r="AV186">
            <v>20.182615989847207</v>
          </cell>
          <cell r="AW186">
            <v>20.182615989847207</v>
          </cell>
          <cell r="AX186">
            <v>20.182615989847207</v>
          </cell>
          <cell r="AY186" t="str">
            <v>!</v>
          </cell>
          <cell r="AZ186">
            <v>98.529168120749603</v>
          </cell>
          <cell r="BA186" t="str">
            <v>!</v>
          </cell>
          <cell r="BB186">
            <v>95.862977979899242</v>
          </cell>
          <cell r="BC186" t="str">
            <v>!</v>
          </cell>
          <cell r="BD186">
            <v>58.874755494173911</v>
          </cell>
          <cell r="BE186" t="str">
            <v>!</v>
          </cell>
        </row>
        <row r="187">
          <cell r="Y187" t="str">
            <v>!</v>
          </cell>
          <cell r="Z187" t="str">
            <v>!</v>
          </cell>
          <cell r="AB187" t="str">
            <v>!</v>
          </cell>
          <cell r="AD187" t="str">
            <v>!</v>
          </cell>
          <cell r="AE187" t="str">
            <v>!</v>
          </cell>
          <cell r="AG187" t="str">
            <v>!</v>
          </cell>
          <cell r="AI187" t="str">
            <v>!</v>
          </cell>
          <cell r="AK187" t="str">
            <v>!</v>
          </cell>
          <cell r="AM187" t="str">
            <v>!</v>
          </cell>
          <cell r="AR187" t="str">
            <v>!</v>
          </cell>
          <cell r="AT187" t="str">
            <v>!</v>
          </cell>
          <cell r="AY187" t="str">
            <v>!</v>
          </cell>
          <cell r="BA187" t="str">
            <v>!</v>
          </cell>
          <cell r="BC187" t="str">
            <v>!</v>
          </cell>
          <cell r="BE187" t="str">
            <v>!</v>
          </cell>
        </row>
        <row r="188">
          <cell r="Y188" t="str">
            <v>!</v>
          </cell>
          <cell r="Z188" t="str">
            <v>!</v>
          </cell>
          <cell r="AB188" t="str">
            <v>!</v>
          </cell>
          <cell r="AC188">
            <v>-6.3609999999999998</v>
          </cell>
          <cell r="AD188" t="str">
            <v>!</v>
          </cell>
          <cell r="AE188" t="str">
            <v>!</v>
          </cell>
          <cell r="AF188">
            <v>-9.65</v>
          </cell>
          <cell r="AG188" t="str">
            <v>!</v>
          </cell>
          <cell r="AH188">
            <v>-7.2</v>
          </cell>
          <cell r="AI188" t="str">
            <v>!</v>
          </cell>
          <cell r="AJ188">
            <v>-2.589</v>
          </cell>
          <cell r="AK188" t="str">
            <v>!</v>
          </cell>
          <cell r="AL188">
            <v>-25.799999999999997</v>
          </cell>
          <cell r="AM188" t="str">
            <v>!</v>
          </cell>
          <cell r="AN188">
            <v>7.4</v>
          </cell>
          <cell r="AO188">
            <v>-1.8</v>
          </cell>
          <cell r="AP188">
            <v>-8.4</v>
          </cell>
          <cell r="AQ188">
            <v>4</v>
          </cell>
          <cell r="AR188" t="str">
            <v>!</v>
          </cell>
          <cell r="AS188">
            <v>1.2000000000000002</v>
          </cell>
          <cell r="AT188" t="str">
            <v>!</v>
          </cell>
          <cell r="AU188">
            <v>2.75</v>
          </cell>
          <cell r="AV188">
            <v>2.75</v>
          </cell>
          <cell r="AW188">
            <v>2.75</v>
          </cell>
          <cell r="AX188">
            <v>2.75</v>
          </cell>
          <cell r="AY188" t="str">
            <v>!</v>
          </cell>
          <cell r="AZ188">
            <v>11</v>
          </cell>
          <cell r="BA188" t="str">
            <v>!</v>
          </cell>
          <cell r="BB188">
            <v>10.5</v>
          </cell>
          <cell r="BC188" t="str">
            <v>!</v>
          </cell>
          <cell r="BE188" t="str">
            <v>!</v>
          </cell>
        </row>
        <row r="189">
          <cell r="Y189" t="str">
            <v>!</v>
          </cell>
          <cell r="Z189" t="str">
            <v>!</v>
          </cell>
          <cell r="AB189" t="str">
            <v>!</v>
          </cell>
          <cell r="AC189">
            <v>19.702957498981259</v>
          </cell>
          <cell r="AD189" t="str">
            <v>!</v>
          </cell>
          <cell r="AE189" t="str">
            <v>!</v>
          </cell>
          <cell r="AF189">
            <v>23.486916306943598</v>
          </cell>
          <cell r="AG189">
            <v>0</v>
          </cell>
          <cell r="AH189">
            <v>23.433173451085924</v>
          </cell>
          <cell r="AI189">
            <v>0</v>
          </cell>
          <cell r="AJ189">
            <v>48.799611572868457</v>
          </cell>
          <cell r="AK189" t="str">
            <v>!</v>
          </cell>
          <cell r="AL189">
            <v>115.42265882987924</v>
          </cell>
          <cell r="AM189" t="str">
            <v>!</v>
          </cell>
          <cell r="AN189">
            <v>48.853648158309042</v>
          </cell>
          <cell r="AO189">
            <v>42.963704789233347</v>
          </cell>
          <cell r="AP189">
            <v>31.975531429876725</v>
          </cell>
          <cell r="AQ189">
            <v>31.600896454976727</v>
          </cell>
          <cell r="AR189">
            <v>0</v>
          </cell>
          <cell r="AS189">
            <v>155.39378083239586</v>
          </cell>
          <cell r="AT189" t="str">
            <v>!</v>
          </cell>
          <cell r="AU189">
            <v>22.932615989847207</v>
          </cell>
          <cell r="AV189">
            <v>22.932615989847207</v>
          </cell>
          <cell r="AW189">
            <v>22.932615989847207</v>
          </cell>
          <cell r="AX189">
            <v>22.932615989847207</v>
          </cell>
          <cell r="AY189" t="str">
            <v>!</v>
          </cell>
          <cell r="AZ189">
            <v>109.5291681207496</v>
          </cell>
          <cell r="BA189" t="str">
            <v>!</v>
          </cell>
          <cell r="BB189">
            <v>106.36297797989924</v>
          </cell>
          <cell r="BC189" t="str">
            <v>!</v>
          </cell>
          <cell r="BD189">
            <v>58.874755494173911</v>
          </cell>
          <cell r="BE189" t="str">
            <v>!</v>
          </cell>
        </row>
        <row r="190">
          <cell r="Y190" t="str">
            <v>!</v>
          </cell>
          <cell r="Z190" t="str">
            <v>!</v>
          </cell>
          <cell r="AB190" t="str">
            <v>!</v>
          </cell>
          <cell r="AC190">
            <v>19.702957498981259</v>
          </cell>
          <cell r="AD190" t="str">
            <v>!</v>
          </cell>
          <cell r="AE190" t="str">
            <v>!</v>
          </cell>
          <cell r="AF190">
            <v>23.486916306943598</v>
          </cell>
          <cell r="AG190">
            <v>0</v>
          </cell>
          <cell r="AH190">
            <v>23.433173451085924</v>
          </cell>
          <cell r="AI190">
            <v>0</v>
          </cell>
          <cell r="AJ190">
            <v>41.48</v>
          </cell>
          <cell r="AK190" t="str">
            <v>!</v>
          </cell>
          <cell r="AL190">
            <v>108.10304725701079</v>
          </cell>
          <cell r="AM190" t="str">
            <v>!</v>
          </cell>
          <cell r="AN190">
            <v>28.6</v>
          </cell>
          <cell r="AO190">
            <v>35.380000000000003</v>
          </cell>
          <cell r="AP190" t="str">
            <v xml:space="preserve"> </v>
          </cell>
          <cell r="AQ190" t="str">
            <v xml:space="preserve"> </v>
          </cell>
          <cell r="AR190">
            <v>0</v>
          </cell>
          <cell r="AS190">
            <v>63.980000000000004</v>
          </cell>
          <cell r="AT190" t="str">
            <v>!</v>
          </cell>
          <cell r="AU190">
            <v>22.932615989847207</v>
          </cell>
          <cell r="AV190">
            <v>22.932615989847207</v>
          </cell>
          <cell r="AW190">
            <v>22.932615989847207</v>
          </cell>
          <cell r="AX190">
            <v>22.932615989847207</v>
          </cell>
          <cell r="AY190" t="str">
            <v>!</v>
          </cell>
          <cell r="AZ190">
            <v>109.5291681207496</v>
          </cell>
          <cell r="BA190" t="str">
            <v>!</v>
          </cell>
          <cell r="BB190">
            <v>106.36297797989924</v>
          </cell>
          <cell r="BC190" t="str">
            <v>!</v>
          </cell>
          <cell r="BD190">
            <v>58.874755494173911</v>
          </cell>
          <cell r="BE190" t="str">
            <v>!</v>
          </cell>
        </row>
        <row r="191">
          <cell r="Y191" t="str">
            <v>!</v>
          </cell>
          <cell r="Z191" t="str">
            <v>!</v>
          </cell>
          <cell r="AB191" t="str">
            <v>!</v>
          </cell>
          <cell r="AD191" t="str">
            <v>!</v>
          </cell>
          <cell r="AE191" t="str">
            <v>!</v>
          </cell>
          <cell r="AG191" t="str">
            <v>!</v>
          </cell>
          <cell r="AI191" t="str">
            <v>!</v>
          </cell>
          <cell r="AK191" t="str">
            <v>!</v>
          </cell>
          <cell r="AM191" t="str">
            <v>!</v>
          </cell>
          <cell r="AR191" t="str">
            <v>!</v>
          </cell>
          <cell r="AT191" t="str">
            <v>!</v>
          </cell>
          <cell r="AY191" t="str">
            <v>!</v>
          </cell>
          <cell r="BA191" t="str">
            <v>!</v>
          </cell>
          <cell r="BC191" t="str">
            <v>!</v>
          </cell>
          <cell r="BE191" t="str">
            <v>!</v>
          </cell>
        </row>
        <row r="192">
          <cell r="Y192" t="str">
            <v>!</v>
          </cell>
          <cell r="Z192" t="str">
            <v>!</v>
          </cell>
          <cell r="AB192" t="str">
            <v>!</v>
          </cell>
          <cell r="AD192" t="str">
            <v>!</v>
          </cell>
          <cell r="AE192" t="str">
            <v>!</v>
          </cell>
          <cell r="AG192" t="str">
            <v>!</v>
          </cell>
          <cell r="AI192" t="str">
            <v>!</v>
          </cell>
          <cell r="AK192" t="str">
            <v>!</v>
          </cell>
          <cell r="AM192" t="str">
            <v>!</v>
          </cell>
          <cell r="AR192" t="str">
            <v>!</v>
          </cell>
          <cell r="AT192" t="str">
            <v>!</v>
          </cell>
          <cell r="AY192" t="str">
            <v>!</v>
          </cell>
          <cell r="BA192" t="str">
            <v>!</v>
          </cell>
          <cell r="BC192" t="str">
            <v>!</v>
          </cell>
          <cell r="BE192" t="str">
            <v>!</v>
          </cell>
        </row>
        <row r="193">
          <cell r="Y193" t="str">
            <v>!</v>
          </cell>
          <cell r="Z193" t="str">
            <v>!</v>
          </cell>
          <cell r="AA193">
            <v>170.07611158351074</v>
          </cell>
          <cell r="AB193" t="str">
            <v>!</v>
          </cell>
          <cell r="AC193">
            <v>52.686390739804438</v>
          </cell>
          <cell r="AD193" t="str">
            <v>!</v>
          </cell>
          <cell r="AE193" t="str">
            <v>!</v>
          </cell>
          <cell r="AF193">
            <v>67.301485923040474</v>
          </cell>
          <cell r="AG193" t="str">
            <v>!</v>
          </cell>
          <cell r="AH193">
            <v>60.65974940809096</v>
          </cell>
          <cell r="AI193" t="str">
            <v>!</v>
          </cell>
          <cell r="AJ193">
            <v>99.783711791977581</v>
          </cell>
          <cell r="AK193" t="str">
            <v>!</v>
          </cell>
          <cell r="AL193">
            <v>280.43133786291344</v>
          </cell>
          <cell r="AM193" t="str">
            <v>!</v>
          </cell>
          <cell r="AN193">
            <v>81.487138467408101</v>
          </cell>
          <cell r="AO193">
            <v>86.522316482399987</v>
          </cell>
          <cell r="AP193">
            <v>74.548344531202787</v>
          </cell>
          <cell r="AQ193">
            <v>50.891613096202846</v>
          </cell>
          <cell r="AR193" t="str">
            <v>!</v>
          </cell>
          <cell r="AS193">
            <v>293.44941257721376</v>
          </cell>
          <cell r="AT193" t="str">
            <v>!</v>
          </cell>
          <cell r="AU193">
            <v>40.365231979694414</v>
          </cell>
          <cell r="AV193">
            <v>40.365231979694414</v>
          </cell>
          <cell r="AW193">
            <v>40.365231979694414</v>
          </cell>
          <cell r="AX193">
            <v>40.365231979694414</v>
          </cell>
          <cell r="AY193" t="str">
            <v>!</v>
          </cell>
          <cell r="AZ193">
            <v>197.05833624149926</v>
          </cell>
          <cell r="BA193" t="str">
            <v>!</v>
          </cell>
          <cell r="BB193">
            <v>199.7145374581234</v>
          </cell>
          <cell r="BC193" t="str">
            <v>!</v>
          </cell>
          <cell r="BD193">
            <v>122.65574061286236</v>
          </cell>
          <cell r="BE193" t="str">
            <v>!</v>
          </cell>
        </row>
        <row r="194">
          <cell r="Y194" t="str">
            <v>!</v>
          </cell>
          <cell r="Z194" t="str">
            <v>!</v>
          </cell>
          <cell r="AA194">
            <v>59.724324300362724</v>
          </cell>
          <cell r="AB194" t="str">
            <v>!</v>
          </cell>
          <cell r="AC194">
            <v>13.943488149714458</v>
          </cell>
          <cell r="AD194" t="str">
            <v>!</v>
          </cell>
          <cell r="AE194" t="str">
            <v>!</v>
          </cell>
          <cell r="AF194">
            <v>14.948129057185721</v>
          </cell>
          <cell r="AG194" t="str">
            <v>!</v>
          </cell>
          <cell r="AH194">
            <v>14.570691495006965</v>
          </cell>
          <cell r="AI194" t="str">
            <v>!</v>
          </cell>
          <cell r="AJ194">
            <v>20.125827077803184</v>
          </cell>
          <cell r="AK194" t="str">
            <v>!</v>
          </cell>
          <cell r="AL194">
            <v>63.588135779710328</v>
          </cell>
          <cell r="AM194" t="str">
            <v>!</v>
          </cell>
          <cell r="AN194">
            <v>17.940908482804204</v>
          </cell>
          <cell r="AO194">
            <v>17.940908482804204</v>
          </cell>
          <cell r="AP194">
            <v>17.940908482804204</v>
          </cell>
          <cell r="AQ194">
            <v>17.940908482804204</v>
          </cell>
          <cell r="AR194" t="str">
            <v>!</v>
          </cell>
          <cell r="AS194">
            <v>71.763633931216816</v>
          </cell>
          <cell r="AT194" t="str">
            <v>!</v>
          </cell>
          <cell r="AU194">
            <v>10.104594967303719</v>
          </cell>
          <cell r="AV194">
            <v>10.104594967303719</v>
          </cell>
          <cell r="AW194">
            <v>10.104594967303719</v>
          </cell>
          <cell r="AX194">
            <v>10.104594967303719</v>
          </cell>
          <cell r="AY194" t="str">
            <v>!</v>
          </cell>
          <cell r="AZ194">
            <v>40.418379869214874</v>
          </cell>
          <cell r="BA194" t="str">
            <v>!</v>
          </cell>
          <cell r="BB194">
            <v>31.408866917363156</v>
          </cell>
          <cell r="BC194" t="str">
            <v>!</v>
          </cell>
          <cell r="BD194">
            <v>17.719799600142402</v>
          </cell>
          <cell r="BE194" t="str">
            <v>!</v>
          </cell>
        </row>
        <row r="195">
          <cell r="Y195" t="str">
            <v>!</v>
          </cell>
          <cell r="Z195" t="str">
            <v>!</v>
          </cell>
          <cell r="AB195" t="str">
            <v>!</v>
          </cell>
          <cell r="AD195" t="str">
            <v>!</v>
          </cell>
          <cell r="AE195" t="str">
            <v>!</v>
          </cell>
          <cell r="AG195" t="str">
            <v>!</v>
          </cell>
          <cell r="AI195" t="str">
            <v>!</v>
          </cell>
          <cell r="AK195" t="str">
            <v>!</v>
          </cell>
          <cell r="AM195" t="str">
            <v>!</v>
          </cell>
          <cell r="AR195" t="str">
            <v>!</v>
          </cell>
          <cell r="AT195" t="str">
            <v>!</v>
          </cell>
          <cell r="AY195" t="str">
            <v>!</v>
          </cell>
          <cell r="BA195" t="str">
            <v>!</v>
          </cell>
          <cell r="BC195" t="str">
            <v>!</v>
          </cell>
          <cell r="BE195" t="str">
            <v>!</v>
          </cell>
        </row>
        <row r="196">
          <cell r="Y196" t="str">
            <v>!</v>
          </cell>
          <cell r="Z196" t="str">
            <v>!</v>
          </cell>
          <cell r="AB196" t="str">
            <v>!</v>
          </cell>
          <cell r="AD196" t="str">
            <v>!</v>
          </cell>
          <cell r="AE196" t="str">
            <v>!</v>
          </cell>
          <cell r="AG196" t="str">
            <v>!</v>
          </cell>
          <cell r="AI196" t="str">
            <v>!</v>
          </cell>
          <cell r="AK196" t="str">
            <v>!</v>
          </cell>
          <cell r="AM196" t="str">
            <v>!</v>
          </cell>
          <cell r="AR196" t="str">
            <v>!</v>
          </cell>
          <cell r="AT196" t="str">
            <v>!</v>
          </cell>
          <cell r="AY196" t="str">
            <v>!</v>
          </cell>
          <cell r="BA196" t="str">
            <v>!</v>
          </cell>
          <cell r="BC196" t="str">
            <v>!</v>
          </cell>
          <cell r="BE196" t="str">
            <v>!</v>
          </cell>
        </row>
        <row r="197">
          <cell r="Y197" t="str">
            <v>!</v>
          </cell>
          <cell r="Z197" t="str">
            <v>!</v>
          </cell>
          <cell r="AA197">
            <v>229.80043588387346</v>
          </cell>
          <cell r="AB197" t="str">
            <v>!</v>
          </cell>
          <cell r="AC197">
            <v>66.629878889518892</v>
          </cell>
          <cell r="AD197" t="str">
            <v>!</v>
          </cell>
          <cell r="AE197" t="str">
            <v>!</v>
          </cell>
          <cell r="AF197">
            <v>82.249614980226198</v>
          </cell>
          <cell r="AG197" t="str">
            <v>!</v>
          </cell>
          <cell r="AH197">
            <v>75.230440903097929</v>
          </cell>
          <cell r="AI197" t="str">
            <v>!</v>
          </cell>
          <cell r="AJ197">
            <v>119.90953886978076</v>
          </cell>
          <cell r="AK197" t="str">
            <v>!</v>
          </cell>
          <cell r="AL197">
            <v>344.01947364262378</v>
          </cell>
          <cell r="AM197" t="str">
            <v>!</v>
          </cell>
          <cell r="AN197">
            <v>99.428046950212305</v>
          </cell>
          <cell r="AO197">
            <v>104.46322496520419</v>
          </cell>
          <cell r="AP197">
            <v>92.489253014006991</v>
          </cell>
          <cell r="AQ197">
            <v>68.83252157900705</v>
          </cell>
          <cell r="AR197" t="str">
            <v>!</v>
          </cell>
          <cell r="AS197">
            <v>365.21304650843058</v>
          </cell>
          <cell r="AT197" t="str">
            <v>!</v>
          </cell>
          <cell r="AU197">
            <v>50.469826946998133</v>
          </cell>
          <cell r="AV197">
            <v>50.469826946998133</v>
          </cell>
          <cell r="AW197">
            <v>50.469826946998133</v>
          </cell>
          <cell r="AX197">
            <v>50.469826946998133</v>
          </cell>
          <cell r="AY197" t="str">
            <v>!</v>
          </cell>
          <cell r="AZ197">
            <v>237.47671611071414</v>
          </cell>
          <cell r="BA197" t="str">
            <v>!</v>
          </cell>
          <cell r="BB197">
            <v>231.12340437548656</v>
          </cell>
          <cell r="BC197" t="str">
            <v>!</v>
          </cell>
          <cell r="BD197">
            <v>140.37554021300477</v>
          </cell>
          <cell r="BE197" t="str">
            <v>!</v>
          </cell>
        </row>
        <row r="198">
          <cell r="Y198" t="str">
            <v>!</v>
          </cell>
          <cell r="Z198" t="str">
            <v>!</v>
          </cell>
          <cell r="AA198">
            <v>118.34649661785309</v>
          </cell>
          <cell r="AB198" t="str">
            <v>!</v>
          </cell>
          <cell r="AC198">
            <v>32.961801086645004</v>
          </cell>
          <cell r="AD198" t="str">
            <v>!</v>
          </cell>
          <cell r="AE198" t="str">
            <v>!</v>
          </cell>
          <cell r="AF198">
            <v>40.49685635462356</v>
          </cell>
          <cell r="AG198" t="str">
            <v>!</v>
          </cell>
          <cell r="AH198">
            <v>37.991372656064442</v>
          </cell>
          <cell r="AI198" t="str">
            <v>!</v>
          </cell>
          <cell r="AJ198">
            <v>61.753412517937093</v>
          </cell>
          <cell r="AK198" t="str">
            <v>!</v>
          </cell>
          <cell r="AL198">
            <v>173.20344261527009</v>
          </cell>
          <cell r="AM198" t="str">
            <v>!</v>
          </cell>
          <cell r="AN198">
            <v>50.580439476230303</v>
          </cell>
          <cell r="AO198">
            <v>54.045720847347823</v>
          </cell>
          <cell r="AP198">
            <v>50.06362201059099</v>
          </cell>
          <cell r="AQ198">
            <v>37.288987035690994</v>
          </cell>
          <cell r="AR198" t="str">
            <v>!</v>
          </cell>
          <cell r="AS198">
            <v>191.97876936986015</v>
          </cell>
          <cell r="AT198" t="str">
            <v>!</v>
          </cell>
          <cell r="AU198">
            <v>29.68458951383926</v>
          </cell>
          <cell r="AV198">
            <v>18.643092548223979</v>
          </cell>
          <cell r="AW198">
            <v>18.643092548223979</v>
          </cell>
          <cell r="AX198">
            <v>18.643092548223979</v>
          </cell>
          <cell r="AY198" t="str">
            <v>!</v>
          </cell>
          <cell r="AZ198">
            <v>118.73835805535704</v>
          </cell>
          <cell r="BA198" t="str">
            <v>!</v>
          </cell>
          <cell r="BB198">
            <v>110.93923410023356</v>
          </cell>
          <cell r="BC198" t="str">
            <v>!</v>
          </cell>
          <cell r="BD198">
            <v>67.380259302242266</v>
          </cell>
          <cell r="BE198" t="str">
            <v>!</v>
          </cell>
        </row>
        <row r="199">
          <cell r="Y199" t="str">
            <v>!</v>
          </cell>
          <cell r="Z199" t="str">
            <v>!</v>
          </cell>
          <cell r="AA199" t="str">
            <v>---------</v>
          </cell>
          <cell r="AB199" t="str">
            <v>!</v>
          </cell>
          <cell r="AC199" t="str">
            <v>---------</v>
          </cell>
          <cell r="AD199" t="str">
            <v>!</v>
          </cell>
          <cell r="AE199" t="str">
            <v>!</v>
          </cell>
          <cell r="AF199" t="str">
            <v>---------</v>
          </cell>
          <cell r="AG199" t="str">
            <v>!</v>
          </cell>
          <cell r="AH199" t="str">
            <v>---------</v>
          </cell>
          <cell r="AI199" t="str">
            <v>!</v>
          </cell>
          <cell r="AJ199" t="str">
            <v>---------</v>
          </cell>
          <cell r="AK199" t="str">
            <v>!</v>
          </cell>
          <cell r="AL199" t="str">
            <v>---------</v>
          </cell>
          <cell r="AM199" t="str">
            <v>!</v>
          </cell>
          <cell r="AN199" t="str">
            <v>---------</v>
          </cell>
          <cell r="AO199" t="str">
            <v>---------</v>
          </cell>
          <cell r="AP199" t="str">
            <v>-</v>
          </cell>
          <cell r="AR199" t="str">
            <v>!</v>
          </cell>
          <cell r="AS199" t="str">
            <v>-</v>
          </cell>
          <cell r="AT199" t="str">
            <v>!</v>
          </cell>
          <cell r="AU199" t="str">
            <v>-</v>
          </cell>
          <cell r="AW199" t="str">
            <v>-</v>
          </cell>
          <cell r="BE199" t="str">
            <v>!</v>
          </cell>
        </row>
        <row r="200">
          <cell r="Y200" t="str">
            <v>!</v>
          </cell>
          <cell r="Z200" t="str">
            <v>!</v>
          </cell>
          <cell r="AB200" t="str">
            <v>!</v>
          </cell>
          <cell r="AD200" t="str">
            <v>!</v>
          </cell>
          <cell r="AE200" t="str">
            <v>!</v>
          </cell>
          <cell r="AG200" t="str">
            <v>!</v>
          </cell>
          <cell r="AI200" t="str">
            <v>!</v>
          </cell>
          <cell r="AK200" t="str">
            <v>!</v>
          </cell>
          <cell r="AM200" t="str">
            <v>!</v>
          </cell>
          <cell r="AR200" t="str">
            <v>!</v>
          </cell>
          <cell r="AT200" t="str">
            <v>!</v>
          </cell>
          <cell r="AY200" t="str">
            <v>!</v>
          </cell>
          <cell r="BA200" t="str">
            <v>!</v>
          </cell>
          <cell r="BC200" t="str">
            <v>!</v>
          </cell>
          <cell r="BE200" t="str">
            <v>!</v>
          </cell>
        </row>
        <row r="201">
          <cell r="Y201" t="str">
            <v>!</v>
          </cell>
          <cell r="Z201" t="str">
            <v>!</v>
          </cell>
          <cell r="AA201">
            <v>194.83726117475717</v>
          </cell>
          <cell r="AB201" t="str">
            <v>!</v>
          </cell>
          <cell r="AC201">
            <v>112.41071504016716</v>
          </cell>
          <cell r="AD201" t="str">
            <v>!</v>
          </cell>
          <cell r="AE201" t="str">
            <v>!</v>
          </cell>
          <cell r="AF201">
            <v>81.244974072754928</v>
          </cell>
          <cell r="AG201" t="str">
            <v>!</v>
          </cell>
          <cell r="AH201">
            <v>75.607878465276684</v>
          </cell>
          <cell r="AI201" t="str">
            <v>!</v>
          </cell>
          <cell r="AJ201">
            <v>114.35440328698455</v>
          </cell>
          <cell r="AK201" t="str">
            <v>!</v>
          </cell>
          <cell r="AL201">
            <v>383.61797086518334</v>
          </cell>
          <cell r="AM201" t="str">
            <v>!</v>
          </cell>
          <cell r="AN201">
            <v>89.259387089231026</v>
          </cell>
          <cell r="AO201">
            <v>41.235197501886248</v>
          </cell>
          <cell r="AP201">
            <v>41.235197501886248</v>
          </cell>
          <cell r="AQ201">
            <v>41.235197501886248</v>
          </cell>
          <cell r="AR201" t="str">
            <v>!</v>
          </cell>
          <cell r="AS201">
            <v>357.03754835692411</v>
          </cell>
          <cell r="AT201" t="str">
            <v>!</v>
          </cell>
          <cell r="AU201">
            <v>67.20549254317902</v>
          </cell>
          <cell r="AV201">
            <v>41.235197501886248</v>
          </cell>
          <cell r="AW201">
            <v>41.235197501886248</v>
          </cell>
          <cell r="AX201">
            <v>41.235197501886248</v>
          </cell>
          <cell r="AY201" t="str">
            <v>!</v>
          </cell>
          <cell r="AZ201">
            <v>268.82197017271608</v>
          </cell>
          <cell r="BA201" t="str">
            <v>!</v>
          </cell>
          <cell r="BB201">
            <v>240.13291732733828</v>
          </cell>
          <cell r="BC201" t="str">
            <v>!</v>
          </cell>
          <cell r="BD201">
            <v>154.06460753022552</v>
          </cell>
          <cell r="BE201" t="str">
            <v>!</v>
          </cell>
        </row>
        <row r="202">
          <cell r="Y202" t="str">
            <v>!</v>
          </cell>
          <cell r="Z202" t="str">
            <v>!</v>
          </cell>
          <cell r="AA202">
            <v>100.37137112134653</v>
          </cell>
          <cell r="AB202" t="str">
            <v>!</v>
          </cell>
          <cell r="AC202">
            <v>55.609580730370695</v>
          </cell>
          <cell r="AD202" t="str">
            <v>!</v>
          </cell>
          <cell r="AE202" t="str">
            <v>!</v>
          </cell>
          <cell r="AF202">
            <v>40.002206032824205</v>
          </cell>
          <cell r="AG202" t="str">
            <v>!</v>
          </cell>
          <cell r="AH202">
            <v>38.181978624964714</v>
          </cell>
          <cell r="AI202" t="str">
            <v>!</v>
          </cell>
          <cell r="AJ202">
            <v>58.892517692797043</v>
          </cell>
          <cell r="AK202" t="str">
            <v>!</v>
          </cell>
          <cell r="AL202">
            <v>192.68628308095666</v>
          </cell>
          <cell r="AM202" t="str">
            <v>!</v>
          </cell>
          <cell r="AN202">
            <v>46.918551520782238</v>
          </cell>
          <cell r="AO202">
            <v>46.918551520782238</v>
          </cell>
          <cell r="AP202">
            <v>20.617598750943124</v>
          </cell>
          <cell r="AQ202">
            <v>20.617598750943124</v>
          </cell>
          <cell r="AR202" t="str">
            <v>!</v>
          </cell>
          <cell r="AS202">
            <v>187.67420608312895</v>
          </cell>
          <cell r="AT202" t="str">
            <v>!</v>
          </cell>
          <cell r="AU202">
            <v>33.602746271589503</v>
          </cell>
          <cell r="AV202">
            <v>33.602746271589503</v>
          </cell>
          <cell r="AW202">
            <v>20.617598750943124</v>
          </cell>
          <cell r="AX202">
            <v>20.617598750943124</v>
          </cell>
          <cell r="AY202" t="str">
            <v>!</v>
          </cell>
          <cell r="AZ202">
            <v>134.41098508635801</v>
          </cell>
          <cell r="BA202" t="str">
            <v>!</v>
          </cell>
          <cell r="BB202">
            <v>115.26380031712239</v>
          </cell>
          <cell r="BC202" t="str">
            <v>!</v>
          </cell>
          <cell r="BD202">
            <v>73.951011614508218</v>
          </cell>
          <cell r="BE202" t="str">
            <v>!</v>
          </cell>
        </row>
        <row r="203">
          <cell r="Y203" t="str">
            <v>!</v>
          </cell>
          <cell r="Z203" t="str">
            <v>!</v>
          </cell>
          <cell r="AA203" t="str">
            <v>-</v>
          </cell>
          <cell r="AB203" t="str">
            <v>!</v>
          </cell>
          <cell r="AC203" t="str">
            <v>-</v>
          </cell>
          <cell r="AD203" t="str">
            <v>!</v>
          </cell>
          <cell r="AE203" t="str">
            <v>!</v>
          </cell>
          <cell r="AF203" t="str">
            <v>-</v>
          </cell>
          <cell r="AG203" t="str">
            <v>!</v>
          </cell>
          <cell r="AH203" t="str">
            <v>-</v>
          </cell>
          <cell r="AI203" t="str">
            <v>!</v>
          </cell>
          <cell r="AJ203" t="str">
            <v>-</v>
          </cell>
          <cell r="AK203" t="str">
            <v>!</v>
          </cell>
          <cell r="AL203" t="str">
            <v>-</v>
          </cell>
          <cell r="AM203" t="str">
            <v>!</v>
          </cell>
          <cell r="AN203" t="str">
            <v>-</v>
          </cell>
          <cell r="AO203" t="str">
            <v>-</v>
          </cell>
          <cell r="AP203" t="str">
            <v>-</v>
          </cell>
          <cell r="AQ203" t="str">
            <v>-</v>
          </cell>
          <cell r="AR203" t="str">
            <v>!</v>
          </cell>
          <cell r="AS203" t="str">
            <v>-</v>
          </cell>
          <cell r="AT203" t="str">
            <v>!</v>
          </cell>
          <cell r="AU203" t="str">
            <v>-</v>
          </cell>
          <cell r="AV203" t="str">
            <v>-</v>
          </cell>
          <cell r="AW203" t="str">
            <v>-</v>
          </cell>
          <cell r="AX203" t="str">
            <v>-</v>
          </cell>
          <cell r="AY203" t="str">
            <v>!</v>
          </cell>
          <cell r="AZ203" t="str">
            <v>-</v>
          </cell>
          <cell r="BA203" t="str">
            <v>!</v>
          </cell>
          <cell r="BB203" t="str">
            <v>-</v>
          </cell>
          <cell r="BC203" t="str">
            <v>!</v>
          </cell>
          <cell r="BD203" t="str">
            <v>-</v>
          </cell>
          <cell r="BE203" t="str">
            <v>!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5" tint="0.79998168889431442"/>
    <pageSetUpPr fitToPage="1"/>
  </sheetPr>
  <dimension ref="A1:H38"/>
  <sheetViews>
    <sheetView zoomScale="90" zoomScaleNormal="90" workbookViewId="0">
      <selection activeCell="F35" sqref="F35"/>
    </sheetView>
  </sheetViews>
  <sheetFormatPr baseColWidth="10" defaultColWidth="14.140625" defaultRowHeight="12.75" x14ac:dyDescent="0.2"/>
  <cols>
    <col min="1" max="1" width="51.28515625" style="4" customWidth="1"/>
    <col min="2" max="4" width="22.7109375" style="4" customWidth="1"/>
    <col min="5" max="5" width="22" style="4" customWidth="1"/>
    <col min="6" max="6" width="16.7109375" style="4" customWidth="1"/>
    <col min="7" max="7" width="21.28515625" style="5" customWidth="1"/>
    <col min="8" max="8" width="22.42578125" style="4" customWidth="1"/>
    <col min="9" max="16384" width="14.140625" style="4"/>
  </cols>
  <sheetData>
    <row r="1" spans="1:8" ht="18.75" x14ac:dyDescent="0.3">
      <c r="A1" s="690" t="s">
        <v>5</v>
      </c>
      <c r="B1" s="690"/>
      <c r="C1" s="690"/>
      <c r="D1" s="690"/>
      <c r="E1" s="690"/>
      <c r="F1" s="690"/>
      <c r="G1" s="690"/>
    </row>
    <row r="2" spans="1:8" s="5" customFormat="1" ht="18.75" x14ac:dyDescent="0.3">
      <c r="A2" s="401"/>
      <c r="B2" s="401"/>
      <c r="C2" s="401"/>
      <c r="D2" s="401"/>
      <c r="E2" s="401"/>
      <c r="F2" s="401"/>
      <c r="G2" s="401"/>
    </row>
    <row r="3" spans="1:8" ht="13.5" thickBot="1" x14ac:dyDescent="0.25"/>
    <row r="4" spans="1:8" ht="31.5" thickTop="1" thickBot="1" x14ac:dyDescent="0.25">
      <c r="A4" s="6" t="s">
        <v>6</v>
      </c>
      <c r="B4" s="7" t="s">
        <v>7</v>
      </c>
      <c r="C4" s="7" t="s">
        <v>8</v>
      </c>
      <c r="D4" s="7" t="s">
        <v>9</v>
      </c>
      <c r="E4" s="8" t="s">
        <v>10</v>
      </c>
      <c r="F4" s="9" t="s">
        <v>11</v>
      </c>
      <c r="G4" s="10" t="s">
        <v>12</v>
      </c>
      <c r="H4" s="11" t="s">
        <v>13</v>
      </c>
    </row>
    <row r="5" spans="1:8" s="17" customFormat="1" ht="20.100000000000001" customHeight="1" x14ac:dyDescent="0.2">
      <c r="A5" s="12" t="s">
        <v>14</v>
      </c>
      <c r="B5" s="13">
        <v>158136799</v>
      </c>
      <c r="C5" s="13">
        <v>60605626</v>
      </c>
      <c r="D5" s="13">
        <v>123871598</v>
      </c>
      <c r="E5" s="13">
        <f t="shared" ref="E5:E11" si="0">SUM(B5:D5)</f>
        <v>342614023</v>
      </c>
      <c r="F5" s="14"/>
      <c r="G5" s="15" t="e">
        <f t="shared" ref="G5:G11" si="1">E5/$F$12/1000000</f>
        <v>#REF!</v>
      </c>
      <c r="H5" s="16"/>
    </row>
    <row r="6" spans="1:8" s="17" customFormat="1" ht="20.100000000000001" customHeight="1" x14ac:dyDescent="0.2">
      <c r="A6" s="18" t="s">
        <v>15</v>
      </c>
      <c r="B6" s="19">
        <v>16350000</v>
      </c>
      <c r="C6" s="19">
        <v>2400000</v>
      </c>
      <c r="D6" s="19">
        <v>15348000</v>
      </c>
      <c r="E6" s="19">
        <f t="shared" si="0"/>
        <v>34098000</v>
      </c>
      <c r="F6" s="20"/>
      <c r="G6" s="21" t="e">
        <f t="shared" si="1"/>
        <v>#REF!</v>
      </c>
      <c r="H6" s="22"/>
    </row>
    <row r="7" spans="1:8" s="23" customFormat="1" ht="20.100000000000001" customHeight="1" x14ac:dyDescent="0.2">
      <c r="A7" s="18" t="s">
        <v>16</v>
      </c>
      <c r="B7" s="19">
        <v>33529381</v>
      </c>
      <c r="C7" s="19">
        <v>63085440</v>
      </c>
      <c r="D7" s="19">
        <v>0</v>
      </c>
      <c r="E7" s="19">
        <f t="shared" si="0"/>
        <v>96614821</v>
      </c>
      <c r="F7" s="20"/>
      <c r="G7" s="21" t="e">
        <f t="shared" si="1"/>
        <v>#REF!</v>
      </c>
      <c r="H7" s="22"/>
    </row>
    <row r="8" spans="1:8" s="17" customFormat="1" ht="20.100000000000001" customHeight="1" x14ac:dyDescent="0.2">
      <c r="A8" s="18" t="s">
        <v>17</v>
      </c>
      <c r="B8" s="19">
        <v>140153799</v>
      </c>
      <c r="C8" s="19">
        <v>137992988</v>
      </c>
      <c r="D8" s="19">
        <v>137992988</v>
      </c>
      <c r="E8" s="19">
        <f>SUM(B8:D8)</f>
        <v>416139775</v>
      </c>
      <c r="F8" s="20"/>
      <c r="G8" s="21" t="e">
        <f t="shared" si="1"/>
        <v>#REF!</v>
      </c>
      <c r="H8" s="22"/>
    </row>
    <row r="9" spans="1:8" s="17" customFormat="1" ht="20.100000000000001" customHeight="1" x14ac:dyDescent="0.2">
      <c r="A9" s="18" t="s">
        <v>18</v>
      </c>
      <c r="B9" s="19">
        <v>2547350</v>
      </c>
      <c r="C9" s="19">
        <v>128813621</v>
      </c>
      <c r="D9" s="19">
        <v>3350850</v>
      </c>
      <c r="E9" s="19">
        <f t="shared" si="0"/>
        <v>134711821</v>
      </c>
      <c r="F9" s="20"/>
      <c r="G9" s="21" t="e">
        <f t="shared" si="1"/>
        <v>#REF!</v>
      </c>
      <c r="H9" s="22"/>
    </row>
    <row r="10" spans="1:8" ht="20.100000000000001" customHeight="1" thickBot="1" x14ac:dyDescent="0.25">
      <c r="A10" s="18" t="s">
        <v>19</v>
      </c>
      <c r="B10" s="19">
        <v>124797735</v>
      </c>
      <c r="C10" s="19">
        <v>1047522327</v>
      </c>
      <c r="D10" s="19">
        <v>121037255</v>
      </c>
      <c r="E10" s="19">
        <f t="shared" si="0"/>
        <v>1293357317</v>
      </c>
      <c r="F10" s="20"/>
      <c r="G10" s="21" t="e">
        <f t="shared" si="1"/>
        <v>#REF!</v>
      </c>
      <c r="H10" s="22"/>
    </row>
    <row r="11" spans="1:8" ht="20.100000000000001" hidden="1" customHeight="1" thickBot="1" x14ac:dyDescent="0.25">
      <c r="A11" s="18" t="s">
        <v>20</v>
      </c>
      <c r="B11" s="19">
        <f>B35</f>
        <v>2599134658</v>
      </c>
      <c r="C11" s="19">
        <f>C35</f>
        <v>487547406</v>
      </c>
      <c r="D11" s="19">
        <f>D35</f>
        <v>382364270</v>
      </c>
      <c r="E11" s="19">
        <f t="shared" si="0"/>
        <v>3469046334</v>
      </c>
      <c r="F11" s="20"/>
      <c r="G11" s="21" t="e">
        <f t="shared" si="1"/>
        <v>#REF!</v>
      </c>
      <c r="H11" s="22"/>
    </row>
    <row r="12" spans="1:8" ht="15.75" thickTop="1" x14ac:dyDescent="0.2">
      <c r="A12" s="24" t="s">
        <v>21</v>
      </c>
      <c r="B12" s="25">
        <f>SUM(B5:B10)</f>
        <v>475515064</v>
      </c>
      <c r="C12" s="25">
        <f>SUM(C5:C10)</f>
        <v>1440420002</v>
      </c>
      <c r="D12" s="25">
        <f>SUM(D5:D10)</f>
        <v>401600691</v>
      </c>
      <c r="E12" s="25">
        <f>SUM(E5:E10)</f>
        <v>2317535757</v>
      </c>
      <c r="F12" s="26" t="e">
        <f>#REF!</f>
        <v>#REF!</v>
      </c>
      <c r="G12" s="27" t="e">
        <f>SUM(G5:G10)</f>
        <v>#REF!</v>
      </c>
      <c r="H12" s="28"/>
    </row>
    <row r="13" spans="1:8" s="36" customFormat="1" ht="15" x14ac:dyDescent="0.2">
      <c r="A13" s="29" t="s">
        <v>22</v>
      </c>
      <c r="B13" s="30"/>
      <c r="C13" s="31"/>
      <c r="D13" s="31"/>
      <c r="E13" s="32"/>
      <c r="F13" s="33"/>
      <c r="G13" s="34"/>
      <c r="H13" s="35"/>
    </row>
    <row r="14" spans="1:8" s="41" customFormat="1" ht="15" hidden="1" x14ac:dyDescent="0.2">
      <c r="A14" s="37" t="s">
        <v>23</v>
      </c>
      <c r="B14" s="38"/>
      <c r="C14" s="31"/>
      <c r="D14" s="31"/>
      <c r="E14" s="39">
        <f t="shared" ref="E14:E33" si="2">SUM(B14:D14)</f>
        <v>0</v>
      </c>
      <c r="F14" s="33"/>
      <c r="G14" s="40">
        <v>0</v>
      </c>
      <c r="H14" s="35"/>
    </row>
    <row r="15" spans="1:8" s="36" customFormat="1" ht="15" hidden="1" x14ac:dyDescent="0.2">
      <c r="A15" s="42" t="s">
        <v>24</v>
      </c>
      <c r="B15" s="38"/>
      <c r="C15" s="31"/>
      <c r="D15" s="31"/>
      <c r="E15" s="39">
        <f t="shared" si="2"/>
        <v>0</v>
      </c>
      <c r="F15" s="33"/>
      <c r="G15" s="40">
        <v>0</v>
      </c>
      <c r="H15" s="35"/>
    </row>
    <row r="16" spans="1:8" s="47" customFormat="1" ht="20.100000000000001" customHeight="1" x14ac:dyDescent="0.2">
      <c r="A16" s="43" t="s">
        <v>25</v>
      </c>
      <c r="B16" s="44">
        <v>2173012708</v>
      </c>
      <c r="C16" s="45">
        <v>0</v>
      </c>
      <c r="D16" s="44">
        <v>0</v>
      </c>
      <c r="E16" s="44">
        <f t="shared" si="2"/>
        <v>2173012708</v>
      </c>
      <c r="F16" s="33"/>
      <c r="G16" s="46" t="e">
        <f t="shared" ref="G16:G33" si="3">E16/$F$12/1000000</f>
        <v>#REF!</v>
      </c>
      <c r="H16" s="35"/>
    </row>
    <row r="17" spans="1:8" s="47" customFormat="1" ht="20.100000000000001" customHeight="1" x14ac:dyDescent="0.2">
      <c r="A17" s="48" t="s">
        <v>26</v>
      </c>
      <c r="B17" s="44">
        <v>0</v>
      </c>
      <c r="C17" s="44">
        <v>0</v>
      </c>
      <c r="D17" s="44">
        <v>0</v>
      </c>
      <c r="E17" s="44">
        <f t="shared" si="2"/>
        <v>0</v>
      </c>
      <c r="F17" s="33"/>
      <c r="G17" s="46" t="e">
        <f t="shared" si="3"/>
        <v>#REF!</v>
      </c>
      <c r="H17" s="35"/>
    </row>
    <row r="18" spans="1:8" s="36" customFormat="1" ht="14.25" hidden="1" x14ac:dyDescent="0.2">
      <c r="A18" s="49" t="s">
        <v>27</v>
      </c>
      <c r="B18" s="44"/>
      <c r="C18" s="44"/>
      <c r="D18" s="44"/>
      <c r="E18" s="44">
        <f t="shared" si="2"/>
        <v>0</v>
      </c>
      <c r="F18" s="33"/>
      <c r="G18" s="46" t="e">
        <f t="shared" si="3"/>
        <v>#REF!</v>
      </c>
      <c r="H18" s="35"/>
    </row>
    <row r="19" spans="1:8" s="41" customFormat="1" ht="20.100000000000001" customHeight="1" x14ac:dyDescent="0.2">
      <c r="A19" s="43" t="s">
        <v>28</v>
      </c>
      <c r="B19" s="44">
        <v>77120214</v>
      </c>
      <c r="C19" s="44">
        <v>2831000</v>
      </c>
      <c r="D19" s="44">
        <v>42243455</v>
      </c>
      <c r="E19" s="44">
        <f t="shared" si="2"/>
        <v>122194669</v>
      </c>
      <c r="F19" s="33"/>
      <c r="G19" s="46" t="e">
        <f t="shared" si="3"/>
        <v>#REF!</v>
      </c>
      <c r="H19" s="50"/>
    </row>
    <row r="20" spans="1:8" s="53" customFormat="1" ht="14.25" hidden="1" x14ac:dyDescent="0.2">
      <c r="A20" s="51" t="s">
        <v>29</v>
      </c>
      <c r="B20" s="44"/>
      <c r="C20" s="44"/>
      <c r="D20" s="44"/>
      <c r="E20" s="44">
        <f t="shared" si="2"/>
        <v>0</v>
      </c>
      <c r="F20" s="33"/>
      <c r="G20" s="46" t="e">
        <f t="shared" si="3"/>
        <v>#REF!</v>
      </c>
      <c r="H20" s="52"/>
    </row>
    <row r="21" spans="1:8" s="53" customFormat="1" ht="28.5" hidden="1" x14ac:dyDescent="0.2">
      <c r="A21" s="54" t="s">
        <v>30</v>
      </c>
      <c r="B21" s="44"/>
      <c r="C21" s="44"/>
      <c r="D21" s="44"/>
      <c r="E21" s="44">
        <f t="shared" si="2"/>
        <v>0</v>
      </c>
      <c r="F21" s="33"/>
      <c r="G21" s="46" t="e">
        <f t="shared" si="3"/>
        <v>#REF!</v>
      </c>
      <c r="H21" s="52"/>
    </row>
    <row r="22" spans="1:8" s="41" customFormat="1" ht="20.100000000000001" customHeight="1" x14ac:dyDescent="0.2">
      <c r="A22" s="55" t="s">
        <v>31</v>
      </c>
      <c r="B22" s="44">
        <v>127702069</v>
      </c>
      <c r="C22" s="44">
        <v>-484435</v>
      </c>
      <c r="D22" s="44">
        <v>13502515</v>
      </c>
      <c r="E22" s="44">
        <f t="shared" si="2"/>
        <v>140720149</v>
      </c>
      <c r="F22" s="33"/>
      <c r="G22" s="46" t="e">
        <f t="shared" si="3"/>
        <v>#REF!</v>
      </c>
      <c r="H22" s="56" t="s">
        <v>0</v>
      </c>
    </row>
    <row r="23" spans="1:8" s="41" customFormat="1" ht="20.100000000000001" customHeight="1" x14ac:dyDescent="0.2">
      <c r="A23" s="55" t="s">
        <v>32</v>
      </c>
      <c r="B23" s="44">
        <v>119878217</v>
      </c>
      <c r="C23" s="44">
        <v>379717535</v>
      </c>
      <c r="D23" s="44">
        <v>10357355</v>
      </c>
      <c r="E23" s="44">
        <f t="shared" si="2"/>
        <v>509953107</v>
      </c>
      <c r="F23" s="33"/>
      <c r="G23" s="46" t="e">
        <f t="shared" si="3"/>
        <v>#REF!</v>
      </c>
      <c r="H23" s="56" t="s">
        <v>0</v>
      </c>
    </row>
    <row r="24" spans="1:8" s="41" customFormat="1" ht="20.100000000000001" customHeight="1" x14ac:dyDescent="0.2">
      <c r="A24" s="55" t="s">
        <v>33</v>
      </c>
      <c r="B24" s="44">
        <v>0</v>
      </c>
      <c r="C24" s="44">
        <v>0</v>
      </c>
      <c r="D24" s="44">
        <v>0</v>
      </c>
      <c r="E24" s="44">
        <f t="shared" si="2"/>
        <v>0</v>
      </c>
      <c r="F24" s="33"/>
      <c r="G24" s="46" t="e">
        <f t="shared" si="3"/>
        <v>#REF!</v>
      </c>
      <c r="H24" s="56"/>
    </row>
    <row r="25" spans="1:8" s="36" customFormat="1" ht="20.100000000000001" customHeight="1" x14ac:dyDescent="0.2">
      <c r="A25" s="54" t="s">
        <v>34</v>
      </c>
      <c r="B25" s="44">
        <v>0</v>
      </c>
      <c r="C25" s="44">
        <v>0</v>
      </c>
      <c r="D25" s="44">
        <v>21931050</v>
      </c>
      <c r="E25" s="44">
        <f>SUM(B25:D25)</f>
        <v>21931050</v>
      </c>
      <c r="F25" s="33"/>
      <c r="G25" s="46" t="e">
        <f t="shared" si="3"/>
        <v>#REF!</v>
      </c>
      <c r="H25" s="52"/>
    </row>
    <row r="26" spans="1:8" s="36" customFormat="1" ht="20.100000000000001" customHeight="1" x14ac:dyDescent="0.2">
      <c r="A26" s="54" t="s">
        <v>35</v>
      </c>
      <c r="B26" s="44">
        <v>6806279</v>
      </c>
      <c r="C26" s="44">
        <v>8721455</v>
      </c>
      <c r="D26" s="44">
        <v>1738286</v>
      </c>
      <c r="E26" s="44">
        <f t="shared" si="2"/>
        <v>17266020</v>
      </c>
      <c r="F26" s="33"/>
      <c r="G26" s="46" t="e">
        <f t="shared" si="3"/>
        <v>#REF!</v>
      </c>
      <c r="H26" s="52"/>
    </row>
    <row r="27" spans="1:8" s="36" customFormat="1" ht="20.100000000000001" customHeight="1" x14ac:dyDescent="0.2">
      <c r="A27" s="54" t="s">
        <v>36</v>
      </c>
      <c r="B27" s="44">
        <v>391884</v>
      </c>
      <c r="C27" s="44">
        <v>8074960</v>
      </c>
      <c r="D27" s="44">
        <v>17087946</v>
      </c>
      <c r="E27" s="44">
        <f t="shared" si="2"/>
        <v>25554790</v>
      </c>
      <c r="F27" s="33"/>
      <c r="G27" s="46" t="e">
        <f t="shared" si="3"/>
        <v>#REF!</v>
      </c>
      <c r="H27" s="52"/>
    </row>
    <row r="28" spans="1:8" s="36" customFormat="1" ht="20.100000000000001" customHeight="1" x14ac:dyDescent="0.2">
      <c r="A28" s="54" t="s">
        <v>37</v>
      </c>
      <c r="B28" s="44">
        <v>35489213</v>
      </c>
      <c r="C28" s="44">
        <v>21700500</v>
      </c>
      <c r="D28" s="44">
        <v>49090259</v>
      </c>
      <c r="E28" s="44">
        <f t="shared" si="2"/>
        <v>106279972</v>
      </c>
      <c r="F28" s="33"/>
      <c r="G28" s="46" t="e">
        <f t="shared" si="3"/>
        <v>#REF!</v>
      </c>
      <c r="H28" s="52"/>
    </row>
    <row r="29" spans="1:8" s="36" customFormat="1" ht="20.100000000000001" customHeight="1" x14ac:dyDescent="0.2">
      <c r="A29" s="57" t="s">
        <v>38</v>
      </c>
      <c r="B29" s="44">
        <v>0</v>
      </c>
      <c r="C29" s="44">
        <v>0</v>
      </c>
      <c r="D29" s="44">
        <v>126743550</v>
      </c>
      <c r="E29" s="44">
        <f t="shared" si="2"/>
        <v>126743550</v>
      </c>
      <c r="F29" s="33"/>
      <c r="G29" s="46" t="e">
        <f t="shared" si="3"/>
        <v>#REF!</v>
      </c>
      <c r="H29" s="35" t="s">
        <v>0</v>
      </c>
    </row>
    <row r="30" spans="1:8" s="36" customFormat="1" ht="20.100000000000001" customHeight="1" x14ac:dyDescent="0.2">
      <c r="A30" s="57" t="s">
        <v>39</v>
      </c>
      <c r="B30" s="44">
        <v>0</v>
      </c>
      <c r="C30" s="44">
        <v>0</v>
      </c>
      <c r="D30" s="44">
        <v>0</v>
      </c>
      <c r="E30" s="44">
        <f t="shared" si="2"/>
        <v>0</v>
      </c>
      <c r="F30" s="33"/>
      <c r="G30" s="46" t="e">
        <f t="shared" si="3"/>
        <v>#REF!</v>
      </c>
      <c r="H30" s="35"/>
    </row>
    <row r="31" spans="1:8" s="53" customFormat="1" ht="20.100000000000001" customHeight="1" x14ac:dyDescent="0.2">
      <c r="A31" s="54" t="s">
        <v>40</v>
      </c>
      <c r="B31" s="44">
        <v>25440725</v>
      </c>
      <c r="C31" s="44">
        <v>13516800</v>
      </c>
      <c r="D31" s="44">
        <v>67354275</v>
      </c>
      <c r="E31" s="44">
        <f t="shared" si="2"/>
        <v>106311800</v>
      </c>
      <c r="F31" s="33"/>
      <c r="G31" s="46" t="e">
        <f t="shared" si="3"/>
        <v>#REF!</v>
      </c>
      <c r="H31" s="52"/>
    </row>
    <row r="32" spans="1:8" s="53" customFormat="1" ht="20.100000000000001" customHeight="1" x14ac:dyDescent="0.2">
      <c r="A32" s="54" t="s">
        <v>41</v>
      </c>
      <c r="B32" s="44">
        <v>33293349</v>
      </c>
      <c r="C32" s="44">
        <v>53469590</v>
      </c>
      <c r="D32" s="44">
        <v>32315579</v>
      </c>
      <c r="E32" s="44">
        <f t="shared" si="2"/>
        <v>119078518</v>
      </c>
      <c r="F32" s="33"/>
      <c r="G32" s="46" t="e">
        <f t="shared" si="3"/>
        <v>#REF!</v>
      </c>
      <c r="H32" s="52"/>
    </row>
    <row r="33" spans="1:8" s="53" customFormat="1" ht="20.100000000000001" customHeight="1" x14ac:dyDescent="0.2">
      <c r="A33" s="54" t="s">
        <v>334</v>
      </c>
      <c r="B33" s="39">
        <v>0</v>
      </c>
      <c r="C33" s="39">
        <v>0</v>
      </c>
      <c r="D33" s="39">
        <v>0</v>
      </c>
      <c r="E33" s="44">
        <f t="shared" si="2"/>
        <v>0</v>
      </c>
      <c r="F33" s="33"/>
      <c r="G33" s="46" t="e">
        <f t="shared" si="3"/>
        <v>#REF!</v>
      </c>
      <c r="H33" s="52"/>
    </row>
    <row r="34" spans="1:8" s="53" customFormat="1" ht="20.100000000000001" customHeight="1" x14ac:dyDescent="0.2">
      <c r="A34" s="54" t="s">
        <v>43</v>
      </c>
      <c r="B34" s="39">
        <v>0</v>
      </c>
      <c r="C34" s="39">
        <v>0</v>
      </c>
      <c r="D34" s="39">
        <v>0</v>
      </c>
      <c r="E34" s="39">
        <f>SUM(B34:D34)</f>
        <v>0</v>
      </c>
      <c r="F34" s="33"/>
      <c r="G34" s="40" t="e">
        <f>E34/F12/1000000</f>
        <v>#REF!</v>
      </c>
      <c r="H34" s="52"/>
    </row>
    <row r="35" spans="1:8" s="63" customFormat="1" ht="20.100000000000001" customHeight="1" x14ac:dyDescent="0.2">
      <c r="A35" s="58" t="s">
        <v>44</v>
      </c>
      <c r="B35" s="59">
        <f>SUM(B15:B34)</f>
        <v>2599134658</v>
      </c>
      <c r="C35" s="59">
        <f>SUM(C15:C34)+1</f>
        <v>487547406</v>
      </c>
      <c r="D35" s="59">
        <f>SUM(D15:D34)</f>
        <v>382364270</v>
      </c>
      <c r="E35" s="59">
        <f>SUM(E13:E34)+1</f>
        <v>3469046334</v>
      </c>
      <c r="F35" s="60" t="e">
        <f>F12</f>
        <v>#REF!</v>
      </c>
      <c r="G35" s="61" t="e">
        <f>SUM(G13:G34)</f>
        <v>#REF!</v>
      </c>
      <c r="H35" s="62"/>
    </row>
    <row r="36" spans="1:8" s="69" customFormat="1" ht="20.100000000000001" customHeight="1" thickBot="1" x14ac:dyDescent="0.25">
      <c r="A36" s="64" t="s">
        <v>45</v>
      </c>
      <c r="B36" s="65">
        <f>+B35+B12</f>
        <v>3074649722</v>
      </c>
      <c r="C36" s="65">
        <f>+C35+C12</f>
        <v>1927967408</v>
      </c>
      <c r="D36" s="65">
        <f>+D35+D12-1</f>
        <v>783964960</v>
      </c>
      <c r="E36" s="65">
        <f>+E35+E12-1</f>
        <v>5786582090</v>
      </c>
      <c r="F36" s="66" t="s">
        <v>0</v>
      </c>
      <c r="G36" s="67" t="e">
        <f>+G35+G12</f>
        <v>#REF!</v>
      </c>
      <c r="H36" s="68"/>
    </row>
    <row r="37" spans="1:8" ht="13.5" thickTop="1" x14ac:dyDescent="0.2">
      <c r="A37" s="4" t="s">
        <v>0</v>
      </c>
      <c r="B37" s="70"/>
      <c r="E37" s="70"/>
      <c r="F37" s="71"/>
      <c r="G37" s="72"/>
      <c r="H37" s="73"/>
    </row>
    <row r="38" spans="1:8" x14ac:dyDescent="0.2">
      <c r="A38" s="5" t="s">
        <v>0</v>
      </c>
      <c r="B38" s="74"/>
      <c r="C38" s="74"/>
      <c r="D38" s="74"/>
      <c r="E38" s="74"/>
      <c r="F38" s="5" t="s">
        <v>0</v>
      </c>
      <c r="G38" s="75"/>
      <c r="H38" s="76"/>
    </row>
  </sheetData>
  <mergeCells count="1">
    <mergeCell ref="A1:G1"/>
  </mergeCells>
  <pageMargins left="0.39370078740157483" right="0.31496062992125984" top="0.74803149606299213" bottom="0.74803149606299213" header="0.31496062992125984" footer="0.31496062992125984"/>
  <pageSetup paperSize="9" scale="79" orientation="landscape" r:id="rId1"/>
  <headerFooter>
    <oddHeader>&amp;L&amp;"Rockwell,Normal"SNH/DFI/DTF/DPO-SSA/2020</oddHeader>
    <oddFooter>&amp;R&amp;"Rockwell,Normal"&amp;F
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C2:H47"/>
  <sheetViews>
    <sheetView workbookViewId="0">
      <selection activeCell="D5" sqref="D5:G5"/>
    </sheetView>
  </sheetViews>
  <sheetFormatPr baseColWidth="10" defaultRowHeight="14.25" x14ac:dyDescent="0.2"/>
  <cols>
    <col min="1" max="1" width="15.140625" style="413" customWidth="1"/>
    <col min="2" max="2" width="7.42578125" style="413" customWidth="1"/>
    <col min="3" max="3" width="58.85546875" style="413" customWidth="1"/>
    <col min="4" max="4" width="16.7109375" style="413" customWidth="1"/>
    <col min="5" max="8" width="15.7109375" style="413" customWidth="1"/>
    <col min="9" max="16384" width="11.42578125" style="413"/>
  </cols>
  <sheetData>
    <row r="2" spans="3:8" ht="20.25" x14ac:dyDescent="0.3">
      <c r="C2" s="883" t="s">
        <v>291</v>
      </c>
      <c r="D2" s="883"/>
      <c r="E2" s="883"/>
      <c r="F2" s="883"/>
      <c r="G2" s="883"/>
      <c r="H2" s="883"/>
    </row>
    <row r="3" spans="3:8" ht="12" customHeight="1" x14ac:dyDescent="0.3">
      <c r="C3" s="414"/>
      <c r="D3" s="414"/>
      <c r="E3" s="414"/>
      <c r="F3" s="414"/>
      <c r="G3" s="414"/>
      <c r="H3" s="414"/>
    </row>
    <row r="4" spans="3:8" ht="15" thickBot="1" x14ac:dyDescent="0.25">
      <c r="F4" s="415"/>
      <c r="G4" s="415"/>
      <c r="H4" s="415"/>
    </row>
    <row r="5" spans="3:8" ht="15.75" x14ac:dyDescent="0.25">
      <c r="C5" s="884"/>
      <c r="D5" s="886">
        <v>2021</v>
      </c>
      <c r="E5" s="887"/>
      <c r="F5" s="887"/>
      <c r="G5" s="888"/>
      <c r="H5" s="889" t="s">
        <v>1</v>
      </c>
    </row>
    <row r="6" spans="3:8" ht="15.75" thickBot="1" x14ac:dyDescent="0.25">
      <c r="C6" s="885"/>
      <c r="D6" s="416" t="s">
        <v>292</v>
      </c>
      <c r="E6" s="417" t="s">
        <v>293</v>
      </c>
      <c r="F6" s="417" t="s">
        <v>294</v>
      </c>
      <c r="G6" s="418" t="s">
        <v>295</v>
      </c>
      <c r="H6" s="890"/>
    </row>
    <row r="7" spans="3:8" ht="15" x14ac:dyDescent="0.25">
      <c r="C7" s="419" t="s">
        <v>296</v>
      </c>
      <c r="D7" s="483"/>
      <c r="E7" s="420"/>
      <c r="F7" s="420"/>
      <c r="G7" s="421"/>
      <c r="H7" s="479"/>
    </row>
    <row r="8" spans="3:8" ht="16.5" x14ac:dyDescent="0.3">
      <c r="C8" s="422" t="s">
        <v>297</v>
      </c>
      <c r="D8" s="484" t="e">
        <f>D9+D10</f>
        <v>#REF!</v>
      </c>
      <c r="E8" s="423" t="e">
        <f>E9+E10</f>
        <v>#REF!</v>
      </c>
      <c r="F8" s="423" t="e">
        <f>F9+F10</f>
        <v>#REF!</v>
      </c>
      <c r="G8" s="424" t="e">
        <f>G9+G10</f>
        <v>#REF!</v>
      </c>
      <c r="H8" s="480" t="e">
        <f>H9+H10</f>
        <v>#REF!</v>
      </c>
    </row>
    <row r="9" spans="3:8" x14ac:dyDescent="0.2">
      <c r="C9" s="425" t="s">
        <v>298</v>
      </c>
      <c r="D9" s="485" t="e">
        <f>#REF!</f>
        <v>#REF!</v>
      </c>
      <c r="E9" s="426" t="e">
        <f>#REF!</f>
        <v>#REF!</v>
      </c>
      <c r="F9" s="426" t="e">
        <f>#REF!</f>
        <v>#REF!</v>
      </c>
      <c r="G9" s="427" t="e">
        <f>#REF!</f>
        <v>#REF!</v>
      </c>
      <c r="H9" s="481" t="e">
        <f>SUM(D9:G9)</f>
        <v>#REF!</v>
      </c>
    </row>
    <row r="10" spans="3:8" x14ac:dyDescent="0.2">
      <c r="C10" s="428" t="s">
        <v>299</v>
      </c>
      <c r="D10" s="486" t="e">
        <f>#REF!</f>
        <v>#REF!</v>
      </c>
      <c r="E10" s="429" t="e">
        <f>#REF!</f>
        <v>#REF!</v>
      </c>
      <c r="F10" s="429" t="e">
        <f>#REF!</f>
        <v>#REF!</v>
      </c>
      <c r="G10" s="430" t="e">
        <f>#REF!</f>
        <v>#REF!</v>
      </c>
      <c r="H10" s="482" t="e">
        <f>SUM(D10:G10)</f>
        <v>#REF!</v>
      </c>
    </row>
    <row r="11" spans="3:8" ht="16.5" x14ac:dyDescent="0.3">
      <c r="C11" s="431" t="s">
        <v>300</v>
      </c>
      <c r="D11" s="484" t="e">
        <f>D12+D13</f>
        <v>#REF!</v>
      </c>
      <c r="E11" s="423" t="e">
        <f>E12+E13</f>
        <v>#REF!</v>
      </c>
      <c r="F11" s="423" t="e">
        <f>F12+F13</f>
        <v>#REF!</v>
      </c>
      <c r="G11" s="424" t="e">
        <f>G12+G13</f>
        <v>#REF!</v>
      </c>
      <c r="H11" s="480" t="e">
        <f>H12+H13</f>
        <v>#REF!</v>
      </c>
    </row>
    <row r="12" spans="3:8" x14ac:dyDescent="0.2">
      <c r="C12" s="425" t="s">
        <v>298</v>
      </c>
      <c r="D12" s="485" t="e">
        <f>#REF!</f>
        <v>#REF!</v>
      </c>
      <c r="E12" s="426" t="e">
        <f>#REF!</f>
        <v>#REF!</v>
      </c>
      <c r="F12" s="426" t="e">
        <f>#REF!</f>
        <v>#REF!</v>
      </c>
      <c r="G12" s="427" t="e">
        <f>#REF!</f>
        <v>#REF!</v>
      </c>
      <c r="H12" s="481" t="e">
        <f>SUM(D12:G12)</f>
        <v>#REF!</v>
      </c>
    </row>
    <row r="13" spans="3:8" x14ac:dyDescent="0.2">
      <c r="C13" s="428" t="s">
        <v>299</v>
      </c>
      <c r="D13" s="486" t="e">
        <f>#REF!</f>
        <v>#REF!</v>
      </c>
      <c r="E13" s="429" t="e">
        <f>#REF!</f>
        <v>#REF!</v>
      </c>
      <c r="F13" s="429" t="e">
        <f>#REF!</f>
        <v>#REF!</v>
      </c>
      <c r="G13" s="430" t="e">
        <f>#REF!</f>
        <v>#REF!</v>
      </c>
      <c r="H13" s="482" t="e">
        <f>SUM(D13:G13)</f>
        <v>#REF!</v>
      </c>
    </row>
    <row r="14" spans="3:8" ht="16.5" x14ac:dyDescent="0.3">
      <c r="C14" s="431" t="s">
        <v>301</v>
      </c>
      <c r="D14" s="484" t="e">
        <f>D15+D16</f>
        <v>#REF!</v>
      </c>
      <c r="E14" s="423" t="e">
        <f>E15+E16</f>
        <v>#REF!</v>
      </c>
      <c r="F14" s="423" t="e">
        <f>F15+F16</f>
        <v>#REF!</v>
      </c>
      <c r="G14" s="424" t="e">
        <f>G15+G16</f>
        <v>#REF!</v>
      </c>
      <c r="H14" s="480" t="e">
        <f>H15+H16</f>
        <v>#REF!</v>
      </c>
    </row>
    <row r="15" spans="3:8" x14ac:dyDescent="0.2">
      <c r="C15" s="425" t="s">
        <v>298</v>
      </c>
      <c r="D15" s="485" t="e">
        <f>#REF!</f>
        <v>#REF!</v>
      </c>
      <c r="E15" s="426" t="e">
        <f>#REF!</f>
        <v>#REF!</v>
      </c>
      <c r="F15" s="426" t="e">
        <f>#REF!</f>
        <v>#REF!</v>
      </c>
      <c r="G15" s="427" t="e">
        <f>#REF!</f>
        <v>#REF!</v>
      </c>
      <c r="H15" s="481" t="e">
        <f>SUM(D15:G15)</f>
        <v>#REF!</v>
      </c>
    </row>
    <row r="16" spans="3:8" x14ac:dyDescent="0.2">
      <c r="C16" s="428" t="s">
        <v>299</v>
      </c>
      <c r="D16" s="486">
        <v>0</v>
      </c>
      <c r="E16" s="429">
        <v>0</v>
      </c>
      <c r="F16" s="429">
        <v>0</v>
      </c>
      <c r="G16" s="430">
        <v>0</v>
      </c>
      <c r="H16" s="482">
        <f>SUM(D16:G16)</f>
        <v>0</v>
      </c>
    </row>
    <row r="17" spans="3:8" ht="16.5" x14ac:dyDescent="0.3">
      <c r="C17" s="431" t="s">
        <v>302</v>
      </c>
      <c r="D17" s="484" t="e">
        <f>D18+D19</f>
        <v>#REF!</v>
      </c>
      <c r="E17" s="423" t="e">
        <f>E18+E19</f>
        <v>#REF!</v>
      </c>
      <c r="F17" s="423" t="e">
        <f>F18+F19</f>
        <v>#REF!</v>
      </c>
      <c r="G17" s="424" t="e">
        <f>G18+G19</f>
        <v>#REF!</v>
      </c>
      <c r="H17" s="480" t="e">
        <f>H18+H19</f>
        <v>#REF!</v>
      </c>
    </row>
    <row r="18" spans="3:8" x14ac:dyDescent="0.2">
      <c r="C18" s="425" t="s">
        <v>298</v>
      </c>
      <c r="D18" s="485" t="e">
        <f>#REF!</f>
        <v>#REF!</v>
      </c>
      <c r="E18" s="426" t="e">
        <f>#REF!</f>
        <v>#REF!</v>
      </c>
      <c r="F18" s="426" t="e">
        <f>#REF!</f>
        <v>#REF!</v>
      </c>
      <c r="G18" s="427" t="e">
        <f>#REF!</f>
        <v>#REF!</v>
      </c>
      <c r="H18" s="481" t="e">
        <f>SUM(D18:G18)</f>
        <v>#REF!</v>
      </c>
    </row>
    <row r="19" spans="3:8" x14ac:dyDescent="0.2">
      <c r="C19" s="428" t="s">
        <v>299</v>
      </c>
      <c r="D19" s="486" t="e">
        <f>#REF!</f>
        <v>#REF!</v>
      </c>
      <c r="E19" s="429" t="e">
        <f>#REF!</f>
        <v>#REF!</v>
      </c>
      <c r="F19" s="429" t="e">
        <f>#REF!</f>
        <v>#REF!</v>
      </c>
      <c r="G19" s="430" t="e">
        <f>#REF!</f>
        <v>#REF!</v>
      </c>
      <c r="H19" s="482" t="e">
        <f>SUM(D19:G19)</f>
        <v>#REF!</v>
      </c>
    </row>
    <row r="20" spans="3:8" ht="16.5" x14ac:dyDescent="0.3">
      <c r="C20" s="431" t="s">
        <v>303</v>
      </c>
      <c r="D20" s="484" t="e">
        <f>D21+D22</f>
        <v>#REF!</v>
      </c>
      <c r="E20" s="423" t="e">
        <f>E21+E22</f>
        <v>#REF!</v>
      </c>
      <c r="F20" s="423" t="e">
        <f>F21+F22</f>
        <v>#REF!</v>
      </c>
      <c r="G20" s="424" t="e">
        <f>G21+G22</f>
        <v>#REF!</v>
      </c>
      <c r="H20" s="480" t="e">
        <f>H21+H22</f>
        <v>#REF!</v>
      </c>
    </row>
    <row r="21" spans="3:8" x14ac:dyDescent="0.2">
      <c r="C21" s="425" t="s">
        <v>298</v>
      </c>
      <c r="D21" s="485" t="e">
        <f>#REF!</f>
        <v>#REF!</v>
      </c>
      <c r="E21" s="426" t="e">
        <f>#REF!</f>
        <v>#REF!</v>
      </c>
      <c r="F21" s="426" t="e">
        <f>#REF!</f>
        <v>#REF!</v>
      </c>
      <c r="G21" s="427" t="e">
        <f>#REF!</f>
        <v>#REF!</v>
      </c>
      <c r="H21" s="481" t="e">
        <f>SUM(D21:G21)</f>
        <v>#REF!</v>
      </c>
    </row>
    <row r="22" spans="3:8" x14ac:dyDescent="0.2">
      <c r="C22" s="428" t="s">
        <v>299</v>
      </c>
      <c r="D22" s="486" t="e">
        <f>#REF!</f>
        <v>#REF!</v>
      </c>
      <c r="E22" s="429" t="e">
        <f>#REF!</f>
        <v>#REF!</v>
      </c>
      <c r="F22" s="429" t="e">
        <f>#REF!</f>
        <v>#REF!</v>
      </c>
      <c r="G22" s="430" t="e">
        <f>#REF!</f>
        <v>#REF!</v>
      </c>
      <c r="H22" s="482" t="e">
        <f>SUM(D22:G22)</f>
        <v>#REF!</v>
      </c>
    </row>
    <row r="23" spans="3:8" ht="16.5" x14ac:dyDescent="0.3">
      <c r="C23" s="422" t="s">
        <v>304</v>
      </c>
      <c r="D23" s="484" t="e">
        <f>D24+D25</f>
        <v>#REF!</v>
      </c>
      <c r="E23" s="423" t="e">
        <f>E24+E25</f>
        <v>#REF!</v>
      </c>
      <c r="F23" s="423" t="e">
        <f>F24+F25</f>
        <v>#REF!</v>
      </c>
      <c r="G23" s="424" t="e">
        <f>G24+G25</f>
        <v>#REF!</v>
      </c>
      <c r="H23" s="480" t="e">
        <f>H24+H25</f>
        <v>#REF!</v>
      </c>
    </row>
    <row r="24" spans="3:8" x14ac:dyDescent="0.2">
      <c r="C24" s="425" t="s">
        <v>298</v>
      </c>
      <c r="D24" s="485" t="e">
        <f>#REF!</f>
        <v>#REF!</v>
      </c>
      <c r="E24" s="426" t="e">
        <f>#REF!</f>
        <v>#REF!</v>
      </c>
      <c r="F24" s="426" t="e">
        <f>#REF!</f>
        <v>#REF!</v>
      </c>
      <c r="G24" s="427" t="e">
        <f>#REF!</f>
        <v>#REF!</v>
      </c>
      <c r="H24" s="481" t="e">
        <f>SUM(D24:G24)</f>
        <v>#REF!</v>
      </c>
    </row>
    <row r="25" spans="3:8" ht="15" thickBot="1" x14ac:dyDescent="0.25">
      <c r="C25" s="432" t="s">
        <v>299</v>
      </c>
      <c r="D25" s="487">
        <v>0</v>
      </c>
      <c r="E25" s="433">
        <v>0</v>
      </c>
      <c r="F25" s="433">
        <v>0</v>
      </c>
      <c r="G25" s="434">
        <v>0</v>
      </c>
      <c r="H25" s="482">
        <f>SUM(D25:G25)</f>
        <v>0</v>
      </c>
    </row>
    <row r="26" spans="3:8" ht="5.0999999999999996" customHeight="1" thickBot="1" x14ac:dyDescent="0.25">
      <c r="C26" s="435"/>
      <c r="D26" s="436"/>
      <c r="E26" s="437"/>
      <c r="F26" s="437"/>
      <c r="G26" s="438"/>
      <c r="H26" s="439"/>
    </row>
    <row r="27" spans="3:8" ht="16.5" thickBot="1" x14ac:dyDescent="0.3">
      <c r="C27" s="440" t="s">
        <v>305</v>
      </c>
      <c r="D27" s="441">
        <v>0.15589565207824901</v>
      </c>
      <c r="E27" s="442">
        <v>0.88275869795818529</v>
      </c>
      <c r="F27" s="442">
        <v>2</v>
      </c>
      <c r="G27" s="443" t="e">
        <f>'ITIE 4e trim 2021'!B97</f>
        <v>#REF!</v>
      </c>
      <c r="H27" s="444" t="e">
        <f>SUM(D27:G27)</f>
        <v>#REF!</v>
      </c>
    </row>
    <row r="28" spans="3:8" ht="5.0999999999999996" customHeight="1" thickBot="1" x14ac:dyDescent="0.25">
      <c r="C28" s="435"/>
      <c r="D28" s="436"/>
      <c r="E28" s="437"/>
      <c r="F28" s="437"/>
      <c r="G28" s="438"/>
      <c r="H28" s="439"/>
    </row>
    <row r="29" spans="3:8" ht="15" x14ac:dyDescent="0.25">
      <c r="C29" s="445" t="s">
        <v>306</v>
      </c>
      <c r="D29" s="492"/>
      <c r="E29" s="446"/>
      <c r="F29" s="446"/>
      <c r="G29" s="447"/>
      <c r="H29" s="891"/>
    </row>
    <row r="30" spans="3:8" ht="15" customHeight="1" x14ac:dyDescent="0.2">
      <c r="C30" s="448" t="s">
        <v>307</v>
      </c>
      <c r="D30" s="493" t="e">
        <f>#REF!</f>
        <v>#REF!</v>
      </c>
      <c r="E30" s="449" t="e">
        <f>#REF!</f>
        <v>#REF!</v>
      </c>
      <c r="F30" s="449" t="e">
        <f>#REF!</f>
        <v>#REF!</v>
      </c>
      <c r="G30" s="450" t="e">
        <f>#REF!</f>
        <v>#REF!</v>
      </c>
      <c r="H30" s="892"/>
    </row>
    <row r="31" spans="3:8" ht="15" customHeight="1" x14ac:dyDescent="0.2">
      <c r="C31" s="448" t="s">
        <v>308</v>
      </c>
      <c r="D31" s="493" t="e">
        <f>#REF!</f>
        <v>#REF!</v>
      </c>
      <c r="E31" s="449" t="e">
        <f>#REF!</f>
        <v>#REF!</v>
      </c>
      <c r="F31" s="449" t="e">
        <f>#REF!</f>
        <v>#REF!</v>
      </c>
      <c r="G31" s="450" t="e">
        <f>#REF!</f>
        <v>#REF!</v>
      </c>
      <c r="H31" s="892"/>
    </row>
    <row r="32" spans="3:8" ht="15" customHeight="1" x14ac:dyDescent="0.2">
      <c r="C32" s="448" t="s">
        <v>309</v>
      </c>
      <c r="D32" s="493" t="e">
        <f>#REF!</f>
        <v>#REF!</v>
      </c>
      <c r="E32" s="449" t="e">
        <f>#REF!</f>
        <v>#REF!</v>
      </c>
      <c r="F32" s="449" t="e">
        <f>#REF!</f>
        <v>#REF!</v>
      </c>
      <c r="G32" s="450" t="e">
        <f>#REF!</f>
        <v>#REF!</v>
      </c>
      <c r="H32" s="892"/>
    </row>
    <row r="33" spans="3:8" ht="15" customHeight="1" x14ac:dyDescent="0.2">
      <c r="C33" s="448" t="s">
        <v>310</v>
      </c>
      <c r="D33" s="493" t="e">
        <f>#REF!</f>
        <v>#REF!</v>
      </c>
      <c r="E33" s="449" t="e">
        <f>#REF!</f>
        <v>#REF!</v>
      </c>
      <c r="F33" s="449" t="e">
        <f>#REF!</f>
        <v>#REF!</v>
      </c>
      <c r="G33" s="450" t="e">
        <f>#REF!</f>
        <v>#REF!</v>
      </c>
      <c r="H33" s="892"/>
    </row>
    <row r="34" spans="3:8" ht="15" customHeight="1" x14ac:dyDescent="0.2">
      <c r="C34" s="448" t="s">
        <v>311</v>
      </c>
      <c r="D34" s="493">
        <v>281780.71000000002</v>
      </c>
      <c r="E34" s="449">
        <v>281780.71000000002</v>
      </c>
      <c r="F34" s="449">
        <v>281780.71000000002</v>
      </c>
      <c r="G34" s="450">
        <v>281780.71000000002</v>
      </c>
      <c r="H34" s="892"/>
    </row>
    <row r="35" spans="3:8" ht="15.75" customHeight="1" thickBot="1" x14ac:dyDescent="0.25">
      <c r="C35" s="451" t="s">
        <v>312</v>
      </c>
      <c r="D35" s="494">
        <v>383371.85</v>
      </c>
      <c r="E35" s="452">
        <v>383371.85</v>
      </c>
      <c r="F35" s="452">
        <v>383371.85</v>
      </c>
      <c r="G35" s="453">
        <v>383371.85</v>
      </c>
      <c r="H35" s="892"/>
    </row>
    <row r="36" spans="3:8" ht="5.0999999999999996" customHeight="1" thickBot="1" x14ac:dyDescent="0.25">
      <c r="C36" s="435"/>
      <c r="D36" s="495"/>
      <c r="E36" s="437"/>
      <c r="F36" s="437"/>
      <c r="G36" s="438"/>
      <c r="H36" s="892"/>
    </row>
    <row r="37" spans="3:8" ht="15" x14ac:dyDescent="0.25">
      <c r="C37" s="445" t="s">
        <v>313</v>
      </c>
      <c r="D37" s="492"/>
      <c r="E37" s="446"/>
      <c r="F37" s="446"/>
      <c r="G37" s="447"/>
      <c r="H37" s="892"/>
    </row>
    <row r="38" spans="3:8" ht="15.75" customHeight="1" thickBot="1" x14ac:dyDescent="0.25">
      <c r="C38" s="454" t="s">
        <v>314</v>
      </c>
      <c r="D38" s="496" t="e">
        <f>#REF!</f>
        <v>#REF!</v>
      </c>
      <c r="E38" s="455" t="e">
        <f>#REF!</f>
        <v>#REF!</v>
      </c>
      <c r="F38" s="455" t="e">
        <f>#REF!</f>
        <v>#REF!</v>
      </c>
      <c r="G38" s="465" t="e">
        <f>#REF!</f>
        <v>#REF!</v>
      </c>
      <c r="H38" s="893"/>
    </row>
    <row r="39" spans="3:8" ht="5.0999999999999996" customHeight="1" thickBot="1" x14ac:dyDescent="0.25">
      <c r="C39" s="435"/>
      <c r="D39" s="495"/>
      <c r="E39" s="437"/>
      <c r="F39" s="437"/>
      <c r="G39" s="438"/>
      <c r="H39" s="439"/>
    </row>
    <row r="40" spans="3:8" ht="15.75" x14ac:dyDescent="0.25">
      <c r="C40" s="456" t="s">
        <v>315</v>
      </c>
      <c r="D40" s="491" t="e">
        <f>SUM(D41:D43)</f>
        <v>#REF!</v>
      </c>
      <c r="E40" s="457" t="e">
        <f>SUM(E41:E43)</f>
        <v>#REF!</v>
      </c>
      <c r="F40" s="457" t="e">
        <f>SUM(F41:F43)</f>
        <v>#REF!</v>
      </c>
      <c r="G40" s="458" t="e">
        <f>SUM(G41:G43)</f>
        <v>#REF!</v>
      </c>
      <c r="H40" s="488" t="e">
        <f>SUM(H41:H43)</f>
        <v>#REF!</v>
      </c>
    </row>
    <row r="41" spans="3:8" x14ac:dyDescent="0.2">
      <c r="C41" s="448" t="s">
        <v>316</v>
      </c>
      <c r="D41" s="485" t="e">
        <f>#REF!</f>
        <v>#REF!</v>
      </c>
      <c r="E41" s="426" t="e">
        <f>#REF!</f>
        <v>#REF!</v>
      </c>
      <c r="F41" s="426" t="e">
        <f>#REF!</f>
        <v>#REF!</v>
      </c>
      <c r="G41" s="427" t="e">
        <f>#REF!</f>
        <v>#REF!</v>
      </c>
      <c r="H41" s="489" t="e">
        <f>SUM(D41:G41)</f>
        <v>#REF!</v>
      </c>
    </row>
    <row r="42" spans="3:8" x14ac:dyDescent="0.2">
      <c r="C42" s="448" t="s">
        <v>317</v>
      </c>
      <c r="D42" s="485" t="e">
        <f>#REF!</f>
        <v>#REF!</v>
      </c>
      <c r="E42" s="426" t="e">
        <f>#REF!</f>
        <v>#REF!</v>
      </c>
      <c r="F42" s="426" t="e">
        <f>#REF!</f>
        <v>#REF!</v>
      </c>
      <c r="G42" s="427" t="e">
        <f>#REF!</f>
        <v>#REF!</v>
      </c>
      <c r="H42" s="489" t="e">
        <f>SUM(D42:G42)</f>
        <v>#REF!</v>
      </c>
    </row>
    <row r="43" spans="3:8" ht="15" thickBot="1" x14ac:dyDescent="0.25">
      <c r="C43" s="454" t="s">
        <v>318</v>
      </c>
      <c r="D43" s="487" t="e">
        <f>#REF!</f>
        <v>#REF!</v>
      </c>
      <c r="E43" s="433" t="e">
        <f>#REF!</f>
        <v>#REF!</v>
      </c>
      <c r="F43" s="433" t="e">
        <f>#REF!</f>
        <v>#REF!</v>
      </c>
      <c r="G43" s="434" t="e">
        <f>#REF!</f>
        <v>#REF!</v>
      </c>
      <c r="H43" s="490" t="e">
        <f>SUM(D43:G43)</f>
        <v>#REF!</v>
      </c>
    </row>
    <row r="44" spans="3:8" ht="5.0999999999999996" customHeight="1" thickBot="1" x14ac:dyDescent="0.25">
      <c r="C44" s="435"/>
      <c r="D44" s="495"/>
      <c r="E44" s="437"/>
      <c r="F44" s="437"/>
      <c r="G44" s="438"/>
      <c r="H44" s="439"/>
    </row>
    <row r="45" spans="3:8" ht="15.75" x14ac:dyDescent="0.25">
      <c r="C45" s="459" t="s">
        <v>319</v>
      </c>
      <c r="D45" s="497" t="e">
        <f>#REF!</f>
        <v>#REF!</v>
      </c>
      <c r="E45" s="460" t="e">
        <f>#REF!</f>
        <v>#REF!</v>
      </c>
      <c r="F45" s="460" t="e">
        <f>#REF!</f>
        <v>#REF!</v>
      </c>
      <c r="G45" s="461" t="e">
        <f>#REF!</f>
        <v>#REF!</v>
      </c>
      <c r="H45" s="462" t="e">
        <f>SUM(D45:G45)</f>
        <v>#REF!</v>
      </c>
    </row>
    <row r="46" spans="3:8" x14ac:dyDescent="0.2">
      <c r="C46" s="448" t="s">
        <v>320</v>
      </c>
      <c r="D46" s="498"/>
      <c r="E46" s="463"/>
      <c r="F46" s="463"/>
      <c r="G46" s="464"/>
      <c r="H46" s="464"/>
    </row>
    <row r="47" spans="3:8" ht="15" thickBot="1" x14ac:dyDescent="0.25">
      <c r="C47" s="454" t="s">
        <v>321</v>
      </c>
      <c r="D47" s="496"/>
      <c r="E47" s="455"/>
      <c r="F47" s="455"/>
      <c r="G47" s="465"/>
      <c r="H47" s="465"/>
    </row>
  </sheetData>
  <mergeCells count="5">
    <mergeCell ref="C2:H2"/>
    <mergeCell ref="C5:C6"/>
    <mergeCell ref="D5:G5"/>
    <mergeCell ref="H5:H6"/>
    <mergeCell ref="H29:H38"/>
  </mergeCells>
  <printOptions horizontalCentered="1"/>
  <pageMargins left="0.70866141732283472" right="0.70866141732283472" top="0.51181102362204722" bottom="0.43307086614173229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7030A0"/>
  </sheetPr>
  <dimension ref="A1:L102"/>
  <sheetViews>
    <sheetView view="pageBreakPreview" zoomScale="80" zoomScaleNormal="100" zoomScaleSheetLayoutView="80" workbookViewId="0">
      <selection activeCell="D14" sqref="D14"/>
    </sheetView>
  </sheetViews>
  <sheetFormatPr baseColWidth="10" defaultRowHeight="18" x14ac:dyDescent="0.25"/>
  <cols>
    <col min="1" max="1" width="35" style="78" customWidth="1"/>
    <col min="2" max="2" width="19.28515625" style="78" customWidth="1"/>
    <col min="3" max="3" width="16.7109375" style="78" customWidth="1"/>
    <col min="4" max="4" width="19.140625" style="78" customWidth="1"/>
    <col min="5" max="5" width="19" style="78" customWidth="1"/>
    <col min="6" max="6" width="16.7109375" style="78" customWidth="1"/>
    <col min="7" max="7" width="14.7109375" style="78" customWidth="1"/>
    <col min="8" max="10" width="11.42578125" style="78"/>
    <col min="11" max="11" width="35.42578125" style="78" customWidth="1"/>
    <col min="12" max="16384" width="11.42578125" style="78"/>
  </cols>
  <sheetData>
    <row r="1" spans="1:9" ht="24.95" customHeight="1" x14ac:dyDescent="0.25">
      <c r="A1" s="717" t="s">
        <v>46</v>
      </c>
      <c r="B1" s="717"/>
      <c r="C1" s="717"/>
      <c r="D1" s="717"/>
      <c r="E1" s="717"/>
      <c r="F1" s="77"/>
      <c r="G1" s="77"/>
    </row>
    <row r="2" spans="1:9" ht="24.95" customHeight="1" x14ac:dyDescent="0.25">
      <c r="A2" s="717" t="s">
        <v>335</v>
      </c>
      <c r="B2" s="717"/>
      <c r="C2" s="717"/>
      <c r="D2" s="717"/>
      <c r="E2" s="717"/>
      <c r="F2" s="77"/>
      <c r="G2" s="77"/>
    </row>
    <row r="4" spans="1:9" ht="20.25" thickBot="1" x14ac:dyDescent="0.4">
      <c r="A4" s="79" t="s">
        <v>47</v>
      </c>
      <c r="B4" s="718" t="s">
        <v>48</v>
      </c>
      <c r="C4" s="718"/>
      <c r="D4" s="718"/>
      <c r="E4" s="80"/>
      <c r="H4" s="81"/>
      <c r="I4" s="82"/>
    </row>
    <row r="5" spans="1:9" ht="15" customHeight="1" thickBot="1" x14ac:dyDescent="0.3">
      <c r="A5" s="719" t="s">
        <v>49</v>
      </c>
      <c r="B5" s="721" t="s">
        <v>50</v>
      </c>
      <c r="C5" s="723" t="s">
        <v>51</v>
      </c>
      <c r="D5" s="724"/>
      <c r="E5" s="725"/>
    </row>
    <row r="6" spans="1:9" ht="43.5" customHeight="1" x14ac:dyDescent="0.25">
      <c r="A6" s="720"/>
      <c r="B6" s="722"/>
      <c r="C6" s="397" t="s">
        <v>52</v>
      </c>
      <c r="D6" s="398" t="s">
        <v>53</v>
      </c>
      <c r="E6" s="83" t="s">
        <v>54</v>
      </c>
    </row>
    <row r="7" spans="1:9" x14ac:dyDescent="0.25">
      <c r="A7" s="702" t="s">
        <v>55</v>
      </c>
      <c r="B7" s="84" t="s">
        <v>56</v>
      </c>
      <c r="C7" s="85" t="e">
        <f>#REF!</f>
        <v>#REF!</v>
      </c>
      <c r="D7" s="86"/>
      <c r="E7" s="87"/>
    </row>
    <row r="8" spans="1:9" x14ac:dyDescent="0.25">
      <c r="A8" s="703"/>
      <c r="B8" s="88" t="s">
        <v>57</v>
      </c>
      <c r="C8" s="89" t="e">
        <f>#REF!</f>
        <v>#REF!</v>
      </c>
      <c r="D8" s="90"/>
      <c r="E8" s="91"/>
    </row>
    <row r="9" spans="1:9" x14ac:dyDescent="0.25">
      <c r="A9" s="704"/>
      <c r="B9" s="92" t="s">
        <v>58</v>
      </c>
      <c r="C9" s="93" t="e">
        <f>#REF!</f>
        <v>#REF!</v>
      </c>
      <c r="D9" s="94"/>
      <c r="E9" s="95"/>
    </row>
    <row r="10" spans="1:9" x14ac:dyDescent="0.25">
      <c r="A10" s="96" t="s">
        <v>59</v>
      </c>
      <c r="B10" s="97" t="s">
        <v>60</v>
      </c>
      <c r="C10" s="98" t="e">
        <f>#REF!</f>
        <v>#REF!</v>
      </c>
      <c r="D10" s="99"/>
      <c r="E10" s="100"/>
    </row>
    <row r="11" spans="1:9" x14ac:dyDescent="0.25">
      <c r="A11" s="96" t="s">
        <v>61</v>
      </c>
      <c r="B11" s="97" t="s">
        <v>62</v>
      </c>
      <c r="C11" s="98" t="e">
        <f>#REF!</f>
        <v>#REF!</v>
      </c>
      <c r="D11" s="99"/>
      <c r="E11" s="100"/>
    </row>
    <row r="12" spans="1:9" x14ac:dyDescent="0.25">
      <c r="A12" s="705" t="s">
        <v>63</v>
      </c>
      <c r="B12" s="84" t="s">
        <v>64</v>
      </c>
      <c r="C12" s="101" t="e">
        <f>#REF!</f>
        <v>#REF!</v>
      </c>
      <c r="D12" s="86"/>
      <c r="E12" s="87"/>
    </row>
    <row r="13" spans="1:9" x14ac:dyDescent="0.25">
      <c r="A13" s="697"/>
      <c r="B13" s="102" t="s">
        <v>65</v>
      </c>
      <c r="C13" s="103" t="e">
        <f>#REF!</f>
        <v>#REF!</v>
      </c>
      <c r="D13" s="104"/>
      <c r="E13" s="105"/>
    </row>
    <row r="14" spans="1:9" x14ac:dyDescent="0.25">
      <c r="A14" s="698"/>
      <c r="B14" s="88" t="s">
        <v>66</v>
      </c>
      <c r="C14" s="106" t="e">
        <f>#REF!</f>
        <v>#REF!</v>
      </c>
      <c r="D14" s="90"/>
      <c r="E14" s="91"/>
    </row>
    <row r="15" spans="1:9" x14ac:dyDescent="0.25">
      <c r="A15" s="706"/>
      <c r="B15" s="92" t="s">
        <v>67</v>
      </c>
      <c r="C15" s="107" t="e">
        <f>#REF!</f>
        <v>#REF!</v>
      </c>
      <c r="D15" s="108" t="e">
        <f>#REF!+#REF!</f>
        <v>#REF!</v>
      </c>
      <c r="E15" s="109" t="e">
        <f>#REF!</f>
        <v>#REF!</v>
      </c>
    </row>
    <row r="16" spans="1:9" x14ac:dyDescent="0.25">
      <c r="A16" s="110" t="s">
        <v>68</v>
      </c>
      <c r="B16" s="97" t="s">
        <v>2</v>
      </c>
      <c r="C16" s="98">
        <v>0</v>
      </c>
      <c r="D16" s="111" t="e">
        <f>#REF!</f>
        <v>#REF!</v>
      </c>
      <c r="E16" s="112"/>
    </row>
    <row r="17" spans="1:5" x14ac:dyDescent="0.25">
      <c r="A17" s="180" t="s">
        <v>69</v>
      </c>
      <c r="B17" s="113" t="s">
        <v>70</v>
      </c>
      <c r="C17" s="114">
        <v>0</v>
      </c>
      <c r="D17" s="115"/>
      <c r="E17" s="116"/>
    </row>
    <row r="18" spans="1:5" ht="19.5" thickBot="1" x14ac:dyDescent="0.35">
      <c r="A18" s="707" t="s">
        <v>1</v>
      </c>
      <c r="B18" s="708"/>
      <c r="C18" s="117" t="e">
        <f>SUM(C7:C17)</f>
        <v>#REF!</v>
      </c>
      <c r="D18" s="118" t="e">
        <f>SUM(D7:D17)</f>
        <v>#REF!</v>
      </c>
      <c r="E18" s="119" t="e">
        <f>SUM(E7:E17)</f>
        <v>#REF!</v>
      </c>
    </row>
    <row r="19" spans="1:5" x14ac:dyDescent="0.25">
      <c r="A19" s="80"/>
      <c r="B19" s="80"/>
      <c r="C19" s="80"/>
      <c r="D19" s="80"/>
      <c r="E19" s="80"/>
    </row>
    <row r="20" spans="1:5" ht="18.75" thickBot="1" x14ac:dyDescent="0.3">
      <c r="A20" s="80"/>
      <c r="B20" s="709" t="s">
        <v>71</v>
      </c>
      <c r="C20" s="709"/>
      <c r="D20" s="709"/>
      <c r="E20" s="80"/>
    </row>
    <row r="21" spans="1:5" ht="18.75" thickBot="1" x14ac:dyDescent="0.3">
      <c r="A21" s="710" t="s">
        <v>49</v>
      </c>
      <c r="B21" s="712" t="s">
        <v>50</v>
      </c>
      <c r="C21" s="714" t="s">
        <v>51</v>
      </c>
      <c r="D21" s="715"/>
      <c r="E21" s="716"/>
    </row>
    <row r="22" spans="1:5" ht="44.25" customHeight="1" x14ac:dyDescent="0.25">
      <c r="A22" s="711"/>
      <c r="B22" s="713"/>
      <c r="C22" s="402" t="s">
        <v>72</v>
      </c>
      <c r="D22" s="120" t="s">
        <v>73</v>
      </c>
      <c r="E22" s="403" t="s">
        <v>74</v>
      </c>
    </row>
    <row r="23" spans="1:5" x14ac:dyDescent="0.25">
      <c r="A23" s="693" t="s">
        <v>55</v>
      </c>
      <c r="B23" s="84" t="s">
        <v>56</v>
      </c>
      <c r="C23" s="89" t="e">
        <f>#REF!</f>
        <v>#REF!</v>
      </c>
      <c r="D23" s="86"/>
      <c r="E23" s="87"/>
    </row>
    <row r="24" spans="1:5" x14ac:dyDescent="0.25">
      <c r="A24" s="694"/>
      <c r="B24" s="88" t="s">
        <v>57</v>
      </c>
      <c r="C24" s="89" t="e">
        <f>#REF!</f>
        <v>#REF!</v>
      </c>
      <c r="D24" s="90"/>
      <c r="E24" s="91"/>
    </row>
    <row r="25" spans="1:5" x14ac:dyDescent="0.25">
      <c r="A25" s="695"/>
      <c r="B25" s="92" t="s">
        <v>58</v>
      </c>
      <c r="C25" s="93" t="e">
        <f>#REF!</f>
        <v>#REF!</v>
      </c>
      <c r="D25" s="121"/>
      <c r="E25" s="122"/>
    </row>
    <row r="26" spans="1:5" x14ac:dyDescent="0.25">
      <c r="A26" s="96" t="s">
        <v>59</v>
      </c>
      <c r="B26" s="97" t="s">
        <v>60</v>
      </c>
      <c r="C26" s="123" t="e">
        <f>#REF!</f>
        <v>#REF!</v>
      </c>
      <c r="D26" s="99"/>
      <c r="E26" s="100"/>
    </row>
    <row r="27" spans="1:5" x14ac:dyDescent="0.25">
      <c r="A27" s="96" t="s">
        <v>61</v>
      </c>
      <c r="B27" s="97" t="s">
        <v>62</v>
      </c>
      <c r="C27" s="123" t="e">
        <f>#REF!</f>
        <v>#REF!</v>
      </c>
      <c r="D27" s="99"/>
      <c r="E27" s="100"/>
    </row>
    <row r="28" spans="1:5" x14ac:dyDescent="0.25">
      <c r="A28" s="696" t="s">
        <v>63</v>
      </c>
      <c r="B28" s="124" t="s">
        <v>64</v>
      </c>
      <c r="C28" s="89" t="e">
        <f>#REF!</f>
        <v>#REF!</v>
      </c>
      <c r="D28" s="125"/>
      <c r="E28" s="126"/>
    </row>
    <row r="29" spans="1:5" x14ac:dyDescent="0.25">
      <c r="A29" s="697"/>
      <c r="B29" s="102" t="s">
        <v>65</v>
      </c>
      <c r="C29" s="89" t="e">
        <f>#REF!</f>
        <v>#REF!</v>
      </c>
      <c r="D29" s="104"/>
      <c r="E29" s="105"/>
    </row>
    <row r="30" spans="1:5" x14ac:dyDescent="0.25">
      <c r="A30" s="698"/>
      <c r="B30" s="88" t="s">
        <v>66</v>
      </c>
      <c r="C30" s="89" t="e">
        <f>#REF!</f>
        <v>#REF!</v>
      </c>
      <c r="D30" s="90"/>
      <c r="E30" s="91"/>
    </row>
    <row r="31" spans="1:5" x14ac:dyDescent="0.25">
      <c r="A31" s="698"/>
      <c r="B31" s="88" t="s">
        <v>67</v>
      </c>
      <c r="C31" s="89" t="e">
        <f>#REF!</f>
        <v>#REF!</v>
      </c>
      <c r="D31" s="127" t="e">
        <f>#REF!+#REF!</f>
        <v>#REF!</v>
      </c>
      <c r="E31" s="128" t="e">
        <f>#REF!</f>
        <v>#REF!</v>
      </c>
    </row>
    <row r="32" spans="1:5" x14ac:dyDescent="0.25">
      <c r="A32" s="110" t="s">
        <v>68</v>
      </c>
      <c r="B32" s="97" t="s">
        <v>2</v>
      </c>
      <c r="C32" s="123" t="e">
        <f>#REF!</f>
        <v>#REF!</v>
      </c>
      <c r="D32" s="111" t="e">
        <f>#REF!</f>
        <v>#REF!</v>
      </c>
      <c r="E32" s="112"/>
    </row>
    <row r="33" spans="1:6" x14ac:dyDescent="0.25">
      <c r="A33" s="180" t="s">
        <v>69</v>
      </c>
      <c r="B33" s="113" t="s">
        <v>70</v>
      </c>
      <c r="C33" s="89">
        <v>0</v>
      </c>
      <c r="D33" s="115"/>
      <c r="E33" s="116"/>
    </row>
    <row r="34" spans="1:6" ht="19.5" thickBot="1" x14ac:dyDescent="0.35">
      <c r="A34" s="699" t="s">
        <v>1</v>
      </c>
      <c r="B34" s="700"/>
      <c r="C34" s="129" t="e">
        <f>SUM(C23:C33)</f>
        <v>#REF!</v>
      </c>
      <c r="D34" s="130" t="e">
        <f>SUM(D23:D33)</f>
        <v>#REF!</v>
      </c>
      <c r="E34" s="131" t="e">
        <f>SUM(E23:E33)</f>
        <v>#REF!</v>
      </c>
    </row>
    <row r="35" spans="1:6" x14ac:dyDescent="0.25">
      <c r="A35" s="80"/>
      <c r="B35" s="80"/>
      <c r="C35" s="80"/>
      <c r="D35" s="80"/>
      <c r="E35" s="80"/>
    </row>
    <row r="36" spans="1:6" x14ac:dyDescent="0.25">
      <c r="A36" s="80"/>
      <c r="B36" s="80"/>
      <c r="C36" s="80"/>
      <c r="D36" s="80"/>
      <c r="E36" s="80"/>
    </row>
    <row r="37" spans="1:6" ht="18.75" x14ac:dyDescent="0.3">
      <c r="A37" s="132" t="s">
        <v>75</v>
      </c>
      <c r="B37" s="133"/>
      <c r="C37" s="133"/>
      <c r="D37" s="133"/>
      <c r="E37" s="133"/>
    </row>
    <row r="38" spans="1:6" x14ac:dyDescent="0.25">
      <c r="A38" s="133"/>
      <c r="B38" s="133"/>
      <c r="C38" s="133"/>
      <c r="D38" s="133"/>
      <c r="E38" s="133"/>
    </row>
    <row r="39" spans="1:6" ht="18.75" x14ac:dyDescent="0.3">
      <c r="A39" s="134" t="s">
        <v>76</v>
      </c>
      <c r="B39" s="133"/>
      <c r="C39" s="133"/>
      <c r="D39" s="133"/>
      <c r="E39" s="133"/>
    </row>
    <row r="40" spans="1:6" ht="19.5" thickBot="1" x14ac:dyDescent="0.35">
      <c r="A40" s="135" t="s">
        <v>77</v>
      </c>
      <c r="B40" s="701"/>
      <c r="C40" s="701"/>
      <c r="D40" s="701"/>
      <c r="E40" s="701"/>
    </row>
    <row r="41" spans="1:6" ht="48.75" customHeight="1" x14ac:dyDescent="0.25">
      <c r="A41" s="136" t="s">
        <v>78</v>
      </c>
      <c r="B41" s="137" t="s">
        <v>79</v>
      </c>
      <c r="C41" s="137" t="s">
        <v>80</v>
      </c>
      <c r="D41" s="137" t="s">
        <v>81</v>
      </c>
      <c r="E41" s="138" t="s">
        <v>82</v>
      </c>
      <c r="F41" s="139"/>
    </row>
    <row r="42" spans="1:6" ht="18.75" thickBot="1" x14ac:dyDescent="0.3">
      <c r="A42" s="140" t="e">
        <f>#REF!</f>
        <v>#REF!</v>
      </c>
      <c r="B42" s="140" t="e">
        <f>#REF!</f>
        <v>#REF!</v>
      </c>
      <c r="C42" s="140" t="e">
        <f>A42*B42</f>
        <v>#REF!</v>
      </c>
      <c r="D42" s="140" t="e">
        <f>#REF!</f>
        <v>#REF!</v>
      </c>
      <c r="E42" s="141" t="e">
        <f>C42*D42/1000</f>
        <v>#REF!</v>
      </c>
    </row>
    <row r="43" spans="1:6" x14ac:dyDescent="0.25">
      <c r="A43" s="133"/>
      <c r="B43" s="133"/>
      <c r="C43" s="133"/>
      <c r="D43" s="133"/>
      <c r="E43" s="133"/>
    </row>
    <row r="44" spans="1:6" ht="19.5" thickBot="1" x14ac:dyDescent="0.35">
      <c r="A44" s="142" t="s">
        <v>83</v>
      </c>
      <c r="B44" s="701" t="s">
        <v>84</v>
      </c>
      <c r="C44" s="701"/>
      <c r="D44" s="701"/>
      <c r="E44" s="701"/>
    </row>
    <row r="45" spans="1:6" ht="48.75" x14ac:dyDescent="0.25">
      <c r="A45" s="136" t="s">
        <v>85</v>
      </c>
      <c r="B45" s="137" t="s">
        <v>86</v>
      </c>
      <c r="C45" s="137" t="s">
        <v>87</v>
      </c>
      <c r="D45" s="137" t="s">
        <v>88</v>
      </c>
      <c r="E45" s="138" t="s">
        <v>89</v>
      </c>
    </row>
    <row r="46" spans="1:6" ht="18.75" thickBot="1" x14ac:dyDescent="0.3">
      <c r="A46" s="140" t="e">
        <f>#REF!</f>
        <v>#REF!</v>
      </c>
      <c r="B46" s="140" t="e">
        <f>#REF!</f>
        <v>#REF!</v>
      </c>
      <c r="C46" s="143" t="e">
        <f>+A46*B46/1000</f>
        <v>#REF!</v>
      </c>
      <c r="D46" s="140" t="e">
        <f>+D42</f>
        <v>#REF!</v>
      </c>
      <c r="E46" s="141" t="e">
        <f>C46/D46*1000</f>
        <v>#REF!</v>
      </c>
    </row>
    <row r="47" spans="1:6" x14ac:dyDescent="0.25">
      <c r="A47" s="133"/>
      <c r="B47" s="133"/>
      <c r="C47" s="133"/>
      <c r="D47" s="133"/>
      <c r="E47" s="133"/>
    </row>
    <row r="48" spans="1:6" ht="19.5" thickBot="1" x14ac:dyDescent="0.35">
      <c r="A48" s="144"/>
      <c r="B48" s="144" t="s">
        <v>90</v>
      </c>
      <c r="C48" s="144"/>
      <c r="D48" s="144"/>
      <c r="E48" s="144"/>
    </row>
    <row r="49" spans="1:5" ht="48.75" customHeight="1" x14ac:dyDescent="0.25">
      <c r="A49" s="136" t="s">
        <v>91</v>
      </c>
      <c r="B49" s="137" t="s">
        <v>86</v>
      </c>
      <c r="C49" s="137" t="s">
        <v>92</v>
      </c>
      <c r="D49" s="137" t="s">
        <v>88</v>
      </c>
      <c r="E49" s="138" t="s">
        <v>89</v>
      </c>
    </row>
    <row r="50" spans="1:5" ht="18.75" thickBot="1" x14ac:dyDescent="0.3">
      <c r="A50" s="140" t="e">
        <f>#REF!</f>
        <v>#REF!</v>
      </c>
      <c r="B50" s="140" t="e">
        <f>#REF!</f>
        <v>#REF!</v>
      </c>
      <c r="C50" s="143" t="e">
        <f>+A50*B50/1000</f>
        <v>#REF!</v>
      </c>
      <c r="D50" s="140" t="e">
        <f>+D42</f>
        <v>#REF!</v>
      </c>
      <c r="E50" s="141" t="e">
        <f>C50/D50*1000</f>
        <v>#REF!</v>
      </c>
    </row>
    <row r="51" spans="1:5" x14ac:dyDescent="0.25">
      <c r="A51" s="133"/>
      <c r="B51" s="133"/>
      <c r="C51" s="133"/>
      <c r="D51" s="133"/>
      <c r="E51" s="133"/>
    </row>
    <row r="52" spans="1:5" ht="19.5" thickBot="1" x14ac:dyDescent="0.35">
      <c r="A52" s="142"/>
      <c r="B52" s="701" t="s">
        <v>93</v>
      </c>
      <c r="C52" s="701"/>
      <c r="D52" s="701"/>
      <c r="E52" s="701"/>
    </row>
    <row r="53" spans="1:5" ht="35.25" customHeight="1" x14ac:dyDescent="0.25">
      <c r="A53" s="136" t="s">
        <v>94</v>
      </c>
      <c r="B53" s="137" t="s">
        <v>95</v>
      </c>
      <c r="C53" s="137" t="s">
        <v>87</v>
      </c>
      <c r="D53" s="137" t="s">
        <v>81</v>
      </c>
      <c r="E53" s="138" t="s">
        <v>96</v>
      </c>
    </row>
    <row r="54" spans="1:5" ht="18.75" thickBot="1" x14ac:dyDescent="0.3">
      <c r="A54" s="140" t="e">
        <f>#REF!</f>
        <v>#REF!</v>
      </c>
      <c r="B54" s="140" t="e">
        <f>#REF!</f>
        <v>#REF!</v>
      </c>
      <c r="C54" s="140" t="e">
        <f>E54*D54/1000</f>
        <v>#REF!</v>
      </c>
      <c r="D54" s="145" t="e">
        <f>+D42</f>
        <v>#REF!</v>
      </c>
      <c r="E54" s="143" t="e">
        <f>+A54*B54</f>
        <v>#REF!</v>
      </c>
    </row>
    <row r="55" spans="1:5" x14ac:dyDescent="0.25">
      <c r="A55" s="80"/>
      <c r="B55" s="80"/>
      <c r="C55" s="80"/>
      <c r="D55" s="80"/>
      <c r="E55" s="80"/>
    </row>
    <row r="56" spans="1:5" ht="19.5" thickBot="1" x14ac:dyDescent="0.35">
      <c r="A56" s="142" t="s">
        <v>3</v>
      </c>
      <c r="B56" s="701" t="s">
        <v>97</v>
      </c>
      <c r="C56" s="701"/>
      <c r="D56" s="701"/>
      <c r="E56" s="701"/>
    </row>
    <row r="57" spans="1:5" ht="48.75" x14ac:dyDescent="0.25">
      <c r="A57" s="136" t="s">
        <v>98</v>
      </c>
      <c r="B57" s="137" t="s">
        <v>99</v>
      </c>
      <c r="C57" s="137" t="s">
        <v>87</v>
      </c>
      <c r="D57" s="137" t="s">
        <v>88</v>
      </c>
      <c r="E57" s="138" t="s">
        <v>96</v>
      </c>
    </row>
    <row r="58" spans="1:5" ht="18.75" thickBot="1" x14ac:dyDescent="0.3">
      <c r="A58" s="140" t="e">
        <f>#REF!</f>
        <v>#REF!</v>
      </c>
      <c r="B58" s="140">
        <v>281780.71000000002</v>
      </c>
      <c r="C58" s="143" t="e">
        <f>+A58*B58/1000000</f>
        <v>#REF!</v>
      </c>
      <c r="D58" s="140" t="e">
        <f>+D42</f>
        <v>#REF!</v>
      </c>
      <c r="E58" s="141" t="e">
        <f>C58/D58*1000</f>
        <v>#REF!</v>
      </c>
    </row>
    <row r="59" spans="1:5" x14ac:dyDescent="0.25">
      <c r="A59" s="133"/>
      <c r="B59" s="133"/>
      <c r="C59" s="133"/>
      <c r="D59" s="133"/>
      <c r="E59" s="133"/>
    </row>
    <row r="60" spans="1:5" ht="19.5" thickBot="1" x14ac:dyDescent="0.35">
      <c r="A60" s="144"/>
      <c r="B60" s="144" t="s">
        <v>100</v>
      </c>
      <c r="C60" s="144"/>
      <c r="D60" s="144"/>
      <c r="E60" s="144"/>
    </row>
    <row r="61" spans="1:5" ht="48.75" x14ac:dyDescent="0.25">
      <c r="A61" s="136" t="s">
        <v>98</v>
      </c>
      <c r="B61" s="137" t="s">
        <v>99</v>
      </c>
      <c r="C61" s="137" t="s">
        <v>87</v>
      </c>
      <c r="D61" s="137" t="s">
        <v>88</v>
      </c>
      <c r="E61" s="138" t="s">
        <v>89</v>
      </c>
    </row>
    <row r="62" spans="1:5" ht="18.75" thickBot="1" x14ac:dyDescent="0.3">
      <c r="A62" s="140" t="e">
        <f>#REF!</f>
        <v>#REF!</v>
      </c>
      <c r="B62" s="140">
        <v>383371.85</v>
      </c>
      <c r="C62" s="143" t="e">
        <f>+A62*B62/1000000</f>
        <v>#REF!</v>
      </c>
      <c r="D62" s="140" t="e">
        <f>+D42</f>
        <v>#REF!</v>
      </c>
      <c r="E62" s="141" t="e">
        <f>C62/D62*1000</f>
        <v>#REF!</v>
      </c>
    </row>
    <row r="63" spans="1:5" x14ac:dyDescent="0.25">
      <c r="A63" s="80"/>
      <c r="B63" s="80"/>
      <c r="C63" s="80"/>
      <c r="D63" s="80"/>
      <c r="E63" s="80"/>
    </row>
    <row r="64" spans="1:5" x14ac:dyDescent="0.25">
      <c r="A64" s="80"/>
      <c r="B64" s="80"/>
      <c r="C64" s="80"/>
      <c r="D64" s="80"/>
      <c r="E64" s="80"/>
    </row>
    <row r="65" spans="1:5" ht="18.75" x14ac:dyDescent="0.3">
      <c r="A65" s="134" t="s">
        <v>101</v>
      </c>
      <c r="B65" s="80"/>
      <c r="C65" s="80"/>
      <c r="D65" s="80"/>
      <c r="E65" s="80"/>
    </row>
    <row r="66" spans="1:5" ht="19.5" thickBot="1" x14ac:dyDescent="0.35">
      <c r="A66" s="146" t="s">
        <v>77</v>
      </c>
      <c r="B66" s="701"/>
      <c r="C66" s="701"/>
      <c r="D66" s="701"/>
      <c r="E66" s="701"/>
    </row>
    <row r="67" spans="1:5" ht="48.75" x14ac:dyDescent="0.25">
      <c r="A67" s="136" t="s">
        <v>78</v>
      </c>
      <c r="B67" s="137" t="s">
        <v>102</v>
      </c>
      <c r="C67" s="137" t="s">
        <v>80</v>
      </c>
      <c r="D67" s="137" t="s">
        <v>88</v>
      </c>
      <c r="E67" s="138" t="s">
        <v>82</v>
      </c>
    </row>
    <row r="68" spans="1:5" ht="18.75" thickBot="1" x14ac:dyDescent="0.3">
      <c r="A68" s="147" t="e">
        <f>#REF!</f>
        <v>#REF!</v>
      </c>
      <c r="B68" s="148" t="e">
        <f>#REF!</f>
        <v>#REF!</v>
      </c>
      <c r="C68" s="149" t="e">
        <f>A68*B68</f>
        <v>#REF!</v>
      </c>
      <c r="D68" s="149" t="e">
        <f>#REF!</f>
        <v>#REF!</v>
      </c>
      <c r="E68" s="150" t="e">
        <f>C68*D68/1000</f>
        <v>#REF!</v>
      </c>
    </row>
    <row r="69" spans="1:5" ht="18.75" x14ac:dyDescent="0.3">
      <c r="A69" s="134"/>
      <c r="B69" s="80"/>
      <c r="C69" s="80"/>
      <c r="D69" s="80"/>
      <c r="E69" s="80"/>
    </row>
    <row r="70" spans="1:5" ht="19.5" thickBot="1" x14ac:dyDescent="0.35">
      <c r="A70" s="142" t="s">
        <v>83</v>
      </c>
      <c r="B70" s="701" t="s">
        <v>84</v>
      </c>
      <c r="C70" s="701"/>
      <c r="D70" s="701"/>
      <c r="E70" s="701"/>
    </row>
    <row r="71" spans="1:5" ht="48.75" x14ac:dyDescent="0.25">
      <c r="A71" s="136" t="s">
        <v>85</v>
      </c>
      <c r="B71" s="137" t="s">
        <v>86</v>
      </c>
      <c r="C71" s="137" t="s">
        <v>87</v>
      </c>
      <c r="D71" s="137" t="s">
        <v>88</v>
      </c>
      <c r="E71" s="138" t="s">
        <v>89</v>
      </c>
    </row>
    <row r="72" spans="1:5" ht="18.75" thickBot="1" x14ac:dyDescent="0.3">
      <c r="A72" s="147" t="e">
        <f>#REF!</f>
        <v>#REF!</v>
      </c>
      <c r="B72" s="148" t="e">
        <f>B46</f>
        <v>#REF!</v>
      </c>
      <c r="C72" s="149" t="e">
        <f>+A72*B72/1000</f>
        <v>#REF!</v>
      </c>
      <c r="D72" s="149" t="e">
        <f>+D58</f>
        <v>#REF!</v>
      </c>
      <c r="E72" s="150" t="e">
        <f>C72/D72*1000</f>
        <v>#REF!</v>
      </c>
    </row>
    <row r="73" spans="1:5" x14ac:dyDescent="0.25">
      <c r="A73" s="80"/>
      <c r="B73" s="80"/>
      <c r="C73" s="80"/>
      <c r="D73" s="80"/>
      <c r="E73" s="80"/>
    </row>
    <row r="74" spans="1:5" ht="19.5" thickBot="1" x14ac:dyDescent="0.35">
      <c r="A74" s="142"/>
      <c r="B74" s="701" t="s">
        <v>93</v>
      </c>
      <c r="C74" s="701"/>
      <c r="D74" s="701"/>
      <c r="E74" s="701"/>
    </row>
    <row r="75" spans="1:5" ht="48.75" x14ac:dyDescent="0.25">
      <c r="A75" s="136" t="s">
        <v>94</v>
      </c>
      <c r="B75" s="137" t="s">
        <v>95</v>
      </c>
      <c r="C75" s="137" t="s">
        <v>87</v>
      </c>
      <c r="D75" s="137" t="s">
        <v>81</v>
      </c>
      <c r="E75" s="138" t="s">
        <v>96</v>
      </c>
    </row>
    <row r="76" spans="1:5" ht="18.75" thickBot="1" x14ac:dyDescent="0.3">
      <c r="A76" s="147" t="e">
        <f>#REF!</f>
        <v>#REF!</v>
      </c>
      <c r="B76" s="148" t="e">
        <f>#REF!</f>
        <v>#REF!</v>
      </c>
      <c r="C76" s="149" t="e">
        <f>E76*D76/1000</f>
        <v>#REF!</v>
      </c>
      <c r="D76" s="149" t="e">
        <f>D68</f>
        <v>#REF!</v>
      </c>
      <c r="E76" s="149" t="e">
        <f>+A76*B76</f>
        <v>#REF!</v>
      </c>
    </row>
    <row r="77" spans="1:5" x14ac:dyDescent="0.25">
      <c r="A77" s="80"/>
      <c r="B77" s="80"/>
      <c r="C77" s="80"/>
      <c r="D77" s="80"/>
      <c r="E77" s="80"/>
    </row>
    <row r="78" spans="1:5" ht="19.5" thickBot="1" x14ac:dyDescent="0.35">
      <c r="A78" s="142" t="s">
        <v>3</v>
      </c>
      <c r="B78" s="701" t="s">
        <v>97</v>
      </c>
      <c r="C78" s="701"/>
      <c r="D78" s="701"/>
      <c r="E78" s="701"/>
    </row>
    <row r="79" spans="1:5" ht="48.75" x14ac:dyDescent="0.25">
      <c r="A79" s="136" t="s">
        <v>98</v>
      </c>
      <c r="B79" s="137" t="s">
        <v>99</v>
      </c>
      <c r="C79" s="137" t="s">
        <v>87</v>
      </c>
      <c r="D79" s="137" t="s">
        <v>88</v>
      </c>
      <c r="E79" s="138" t="s">
        <v>96</v>
      </c>
    </row>
    <row r="80" spans="1:5" ht="18.75" thickBot="1" x14ac:dyDescent="0.3">
      <c r="A80" s="147" t="e">
        <f>#REF!</f>
        <v>#REF!</v>
      </c>
      <c r="B80" s="148">
        <v>281780.71000000002</v>
      </c>
      <c r="C80" s="149" t="e">
        <f>+A80*B80/1000000</f>
        <v>#REF!</v>
      </c>
      <c r="D80" s="149" t="e">
        <f>+D76</f>
        <v>#REF!</v>
      </c>
      <c r="E80" s="150" t="e">
        <f>C80/D80*1000</f>
        <v>#REF!</v>
      </c>
    </row>
    <row r="81" spans="1:9" x14ac:dyDescent="0.25">
      <c r="A81" s="80"/>
      <c r="B81" s="80"/>
      <c r="C81" s="80"/>
      <c r="D81" s="80"/>
      <c r="E81" s="80"/>
    </row>
    <row r="82" spans="1:9" ht="19.5" thickBot="1" x14ac:dyDescent="0.35">
      <c r="A82" s="151" t="s">
        <v>103</v>
      </c>
      <c r="B82" s="133"/>
      <c r="C82" s="133"/>
      <c r="D82" s="133"/>
      <c r="E82" s="133"/>
    </row>
    <row r="83" spans="1:9" x14ac:dyDescent="0.25">
      <c r="A83" s="152"/>
      <c r="B83" s="153" t="s">
        <v>56</v>
      </c>
      <c r="C83" s="153" t="s">
        <v>60</v>
      </c>
      <c r="D83" s="153" t="s">
        <v>64</v>
      </c>
      <c r="E83" s="154" t="s">
        <v>65</v>
      </c>
    </row>
    <row r="84" spans="1:9" ht="22.5" customHeight="1" thickBot="1" x14ac:dyDescent="0.3">
      <c r="A84" s="691" t="s">
        <v>104</v>
      </c>
      <c r="B84" s="155" t="e">
        <f>((#REF!+#REF!)/2)+#REF!</f>
        <v>#REF!</v>
      </c>
      <c r="C84" s="155" t="e">
        <f>((#REF!+#REF!)/2)+#REF!</f>
        <v>#REF!</v>
      </c>
      <c r="D84" s="155" t="e">
        <f>((#REF!+#REF!)/2)+#REF!</f>
        <v>#REF!</v>
      </c>
      <c r="E84" s="155" t="e">
        <f>#REF!/2</f>
        <v>#REF!</v>
      </c>
    </row>
    <row r="85" spans="1:9" ht="18.75" thickTop="1" x14ac:dyDescent="0.25">
      <c r="A85" s="691"/>
      <c r="B85" s="156" t="s">
        <v>67</v>
      </c>
      <c r="C85" s="156" t="s">
        <v>105</v>
      </c>
      <c r="D85" s="156" t="s">
        <v>62</v>
      </c>
      <c r="E85" s="156" t="s">
        <v>66</v>
      </c>
    </row>
    <row r="86" spans="1:9" ht="21" customHeight="1" thickBot="1" x14ac:dyDescent="0.3">
      <c r="A86" s="692"/>
      <c r="B86" s="155" t="e">
        <f>#REF!*0.25</f>
        <v>#REF!</v>
      </c>
      <c r="C86" s="155" t="e">
        <f>#REF!*0.25</f>
        <v>#REF!</v>
      </c>
      <c r="D86" s="155" t="e">
        <f>#REF!*0.3</f>
        <v>#REF!</v>
      </c>
      <c r="E86" s="155" t="e">
        <f>#REF!*0.25</f>
        <v>#REF!</v>
      </c>
    </row>
    <row r="87" spans="1:9" ht="21" customHeight="1" thickTop="1" x14ac:dyDescent="0.25">
      <c r="A87" s="157"/>
      <c r="B87" s="156" t="s">
        <v>58</v>
      </c>
      <c r="C87" s="156" t="s">
        <v>2</v>
      </c>
      <c r="D87" s="158"/>
      <c r="E87" s="158"/>
    </row>
    <row r="88" spans="1:9" ht="21" customHeight="1" thickBot="1" x14ac:dyDescent="0.3">
      <c r="A88" s="157"/>
      <c r="B88" s="155" t="e">
        <f>#REF!*0.25</f>
        <v>#REF!</v>
      </c>
      <c r="C88" s="155" t="e">
        <f>#REF!</f>
        <v>#REF!</v>
      </c>
      <c r="D88" s="155"/>
      <c r="E88" s="155"/>
    </row>
    <row r="89" spans="1:9" ht="18.75" x14ac:dyDescent="0.3">
      <c r="A89" s="80"/>
      <c r="B89" s="80"/>
      <c r="C89" s="80"/>
      <c r="D89" s="80"/>
      <c r="E89" s="159" t="s">
        <v>1</v>
      </c>
    </row>
    <row r="90" spans="1:9" ht="18.75" thickBot="1" x14ac:dyDescent="0.3">
      <c r="A90" s="80"/>
      <c r="B90" s="80"/>
      <c r="C90" s="80"/>
      <c r="D90" s="80"/>
      <c r="E90" s="160" t="e">
        <f>B84+C84+D84+E84+B86+C86+D86+E86+B88+C88</f>
        <v>#REF!</v>
      </c>
    </row>
    <row r="91" spans="1:9" x14ac:dyDescent="0.25">
      <c r="A91" s="80"/>
      <c r="B91" s="80"/>
      <c r="C91" s="80"/>
      <c r="D91" s="80"/>
      <c r="E91" s="80"/>
    </row>
    <row r="92" spans="1:9" ht="29.25" thickBot="1" x14ac:dyDescent="0.3">
      <c r="A92" s="80"/>
      <c r="B92" s="161" t="s">
        <v>4</v>
      </c>
      <c r="C92" s="162"/>
      <c r="D92" s="161" t="s">
        <v>107</v>
      </c>
      <c r="E92" s="80"/>
    </row>
    <row r="93" spans="1:9" ht="36.75" thickBot="1" x14ac:dyDescent="0.3">
      <c r="A93" s="163" t="s">
        <v>108</v>
      </c>
      <c r="B93" s="164" t="e">
        <f>#REF!</f>
        <v>#REF!</v>
      </c>
      <c r="C93" s="165"/>
      <c r="D93" s="166" t="e">
        <f>B93*D42/1000</f>
        <v>#REF!</v>
      </c>
      <c r="E93" s="80"/>
    </row>
    <row r="94" spans="1:9" ht="18.75" thickBot="1" x14ac:dyDescent="0.3">
      <c r="A94" s="80"/>
      <c r="B94" s="133"/>
      <c r="C94" s="133"/>
      <c r="D94" s="133"/>
      <c r="E94" s="80"/>
    </row>
    <row r="95" spans="1:9" ht="20.100000000000001" customHeight="1" thickBot="1" x14ac:dyDescent="0.3">
      <c r="A95" s="167" t="s">
        <v>109</v>
      </c>
      <c r="B95" s="168" t="e">
        <f>#REF!</f>
        <v>#REF!</v>
      </c>
      <c r="C95" s="165"/>
      <c r="D95" s="169" t="e">
        <f>B95*D42/1000</f>
        <v>#REF!</v>
      </c>
      <c r="E95" s="80"/>
    </row>
    <row r="96" spans="1:9" ht="18.75" thickBot="1" x14ac:dyDescent="0.3">
      <c r="A96" s="80"/>
      <c r="B96" s="170"/>
      <c r="C96" s="171"/>
      <c r="D96" s="170"/>
      <c r="E96" s="80"/>
      <c r="I96" s="172"/>
    </row>
    <row r="97" spans="1:12" ht="18.75" thickBot="1" x14ac:dyDescent="0.3">
      <c r="A97" s="167" t="s">
        <v>282</v>
      </c>
      <c r="B97" s="168" t="e">
        <f>#REF!</f>
        <v>#REF!</v>
      </c>
      <c r="C97" s="171"/>
      <c r="D97" s="169" t="e">
        <f>B97*D42/1000</f>
        <v>#REF!</v>
      </c>
      <c r="E97" s="80"/>
      <c r="I97" s="172"/>
    </row>
    <row r="98" spans="1:12" ht="18.75" thickBot="1" x14ac:dyDescent="0.3">
      <c r="A98" s="80"/>
      <c r="B98" s="170"/>
      <c r="C98" s="171"/>
      <c r="D98" s="170"/>
      <c r="E98" s="80"/>
      <c r="I98" s="172"/>
    </row>
    <row r="99" spans="1:12" ht="20.100000000000001" customHeight="1" thickBot="1" x14ac:dyDescent="0.35">
      <c r="A99" s="173" t="s">
        <v>110</v>
      </c>
      <c r="B99" s="174" t="e">
        <f>+C42+E46+E50+E54+E58+E62+B97-E90-B93-B95</f>
        <v>#REF!</v>
      </c>
      <c r="C99" s="175"/>
      <c r="D99" s="176" t="e">
        <f>B99*D42/1000</f>
        <v>#REF!</v>
      </c>
      <c r="E99" s="80"/>
      <c r="G99" s="177"/>
      <c r="I99" s="172"/>
    </row>
    <row r="100" spans="1:12" ht="19.5" x14ac:dyDescent="0.35">
      <c r="A100" s="82"/>
      <c r="B100" s="178"/>
      <c r="C100" s="178"/>
      <c r="D100" s="178"/>
      <c r="E100" s="82"/>
      <c r="I100" s="172"/>
    </row>
    <row r="101" spans="1:12" x14ac:dyDescent="0.25">
      <c r="A101" s="82"/>
      <c r="B101" s="82"/>
      <c r="C101" s="82"/>
      <c r="D101" s="82"/>
      <c r="E101" s="82"/>
      <c r="L101" s="179"/>
    </row>
    <row r="102" spans="1:12" x14ac:dyDescent="0.25">
      <c r="L102" s="179"/>
    </row>
  </sheetData>
  <mergeCells count="25">
    <mergeCell ref="A1:E1"/>
    <mergeCell ref="A2:E2"/>
    <mergeCell ref="B4:D4"/>
    <mergeCell ref="A5:A6"/>
    <mergeCell ref="B5:B6"/>
    <mergeCell ref="C5:E5"/>
    <mergeCell ref="A7:A9"/>
    <mergeCell ref="A12:A15"/>
    <mergeCell ref="A18:B18"/>
    <mergeCell ref="B20:D20"/>
    <mergeCell ref="A21:A22"/>
    <mergeCell ref="B21:B22"/>
    <mergeCell ref="C21:E21"/>
    <mergeCell ref="A84:A86"/>
    <mergeCell ref="A23:A25"/>
    <mergeCell ref="A28:A31"/>
    <mergeCell ref="A34:B34"/>
    <mergeCell ref="B40:E40"/>
    <mergeCell ref="B44:E44"/>
    <mergeCell ref="B52:E52"/>
    <mergeCell ref="B56:E56"/>
    <mergeCell ref="B66:E66"/>
    <mergeCell ref="B70:E70"/>
    <mergeCell ref="B74:E74"/>
    <mergeCell ref="B78:E78"/>
  </mergeCells>
  <printOptions horizontalCentered="1"/>
  <pageMargins left="0.6692913385826772" right="0.39370078740157483" top="0.31496062992125984" bottom="2.0472440944881889" header="0.19685039370078741" footer="0.19685039370078741"/>
  <pageSetup paperSize="9" scale="60" fitToHeight="2" orientation="portrait" r:id="rId1"/>
  <headerFooter>
    <oddHeader>&amp;L&amp;"Rockwell,Normal"DFI/DPO/SSA/22</oddHeader>
    <oddFooter>&amp;R&amp;F du &amp;D</oddFooter>
  </headerFooter>
  <rowBreaks count="1" manualBreakCount="1">
    <brk id="5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5" tint="0.39997558519241921"/>
    <pageSetUpPr fitToPage="1"/>
  </sheetPr>
  <dimension ref="A1:H38"/>
  <sheetViews>
    <sheetView zoomScale="90" zoomScaleNormal="90" workbookViewId="0">
      <selection activeCell="D39" sqref="D39"/>
    </sheetView>
  </sheetViews>
  <sheetFormatPr baseColWidth="10" defaultColWidth="14.140625" defaultRowHeight="12.75" x14ac:dyDescent="0.2"/>
  <cols>
    <col min="1" max="1" width="51.28515625" style="4" customWidth="1"/>
    <col min="2" max="4" width="22.7109375" style="4" customWidth="1"/>
    <col min="5" max="5" width="22" style="4" customWidth="1"/>
    <col min="6" max="6" width="16.7109375" style="4" customWidth="1"/>
    <col min="7" max="7" width="21.28515625" style="5" customWidth="1"/>
    <col min="8" max="8" width="22.42578125" style="4" customWidth="1"/>
    <col min="9" max="16384" width="14.140625" style="4"/>
  </cols>
  <sheetData>
    <row r="1" spans="1:8" ht="18.75" x14ac:dyDescent="0.3">
      <c r="A1" s="690" t="s">
        <v>5</v>
      </c>
      <c r="B1" s="690"/>
      <c r="C1" s="690"/>
      <c r="D1" s="690"/>
      <c r="E1" s="690"/>
      <c r="F1" s="690"/>
      <c r="G1" s="690"/>
    </row>
    <row r="2" spans="1:8" s="5" customFormat="1" ht="18.75" x14ac:dyDescent="0.3">
      <c r="A2" s="401"/>
      <c r="B2" s="401"/>
      <c r="C2" s="401"/>
      <c r="D2" s="401"/>
      <c r="E2" s="401"/>
      <c r="F2" s="401"/>
      <c r="G2" s="401"/>
    </row>
    <row r="3" spans="1:8" ht="13.5" thickBot="1" x14ac:dyDescent="0.25"/>
    <row r="4" spans="1:8" ht="31.5" thickTop="1" thickBot="1" x14ac:dyDescent="0.25">
      <c r="A4" s="6" t="s">
        <v>6</v>
      </c>
      <c r="B4" s="7" t="s">
        <v>331</v>
      </c>
      <c r="C4" s="7" t="s">
        <v>332</v>
      </c>
      <c r="D4" s="7" t="s">
        <v>333</v>
      </c>
      <c r="E4" s="8" t="s">
        <v>10</v>
      </c>
      <c r="F4" s="9" t="s">
        <v>11</v>
      </c>
      <c r="G4" s="10" t="s">
        <v>12</v>
      </c>
      <c r="H4" s="11" t="s">
        <v>13</v>
      </c>
    </row>
    <row r="5" spans="1:8" s="17" customFormat="1" ht="20.100000000000001" customHeight="1" x14ac:dyDescent="0.2">
      <c r="A5" s="12" t="s">
        <v>14</v>
      </c>
      <c r="B5" s="13">
        <v>31083138</v>
      </c>
      <c r="C5" s="13">
        <v>145474450</v>
      </c>
      <c r="D5" s="13">
        <v>53147268</v>
      </c>
      <c r="E5" s="13">
        <f t="shared" ref="E5:E11" si="0">SUM(B5:D5)</f>
        <v>229704856</v>
      </c>
      <c r="F5" s="14"/>
      <c r="G5" s="509" t="e">
        <f t="shared" ref="G5:G11" si="1">E5/$F$12/1000000</f>
        <v>#REF!</v>
      </c>
      <c r="H5" s="507"/>
    </row>
    <row r="6" spans="1:8" s="17" customFormat="1" ht="20.100000000000001" customHeight="1" x14ac:dyDescent="0.2">
      <c r="A6" s="18" t="s">
        <v>15</v>
      </c>
      <c r="B6" s="19">
        <v>0</v>
      </c>
      <c r="C6" s="19">
        <v>7798000</v>
      </c>
      <c r="D6" s="19">
        <v>9300000</v>
      </c>
      <c r="E6" s="19">
        <f t="shared" si="0"/>
        <v>17098000</v>
      </c>
      <c r="F6" s="20"/>
      <c r="G6" s="510" t="e">
        <f t="shared" si="1"/>
        <v>#REF!</v>
      </c>
      <c r="H6" s="508"/>
    </row>
    <row r="7" spans="1:8" s="23" customFormat="1" ht="20.100000000000001" customHeight="1" x14ac:dyDescent="0.2">
      <c r="A7" s="18" t="s">
        <v>16</v>
      </c>
      <c r="B7" s="19">
        <v>0</v>
      </c>
      <c r="C7" s="19">
        <v>0</v>
      </c>
      <c r="D7" s="19">
        <v>0</v>
      </c>
      <c r="E7" s="19">
        <f t="shared" si="0"/>
        <v>0</v>
      </c>
      <c r="F7" s="20"/>
      <c r="G7" s="510" t="e">
        <f t="shared" si="1"/>
        <v>#REF!</v>
      </c>
      <c r="H7" s="508"/>
    </row>
    <row r="8" spans="1:8" s="17" customFormat="1" ht="20.100000000000001" customHeight="1" x14ac:dyDescent="0.2">
      <c r="A8" s="18" t="s">
        <v>17</v>
      </c>
      <c r="B8" s="19">
        <v>119602425</v>
      </c>
      <c r="C8" s="19">
        <v>261650374</v>
      </c>
      <c r="D8" s="19">
        <v>115107012</v>
      </c>
      <c r="E8" s="19">
        <f>SUM(B8:D8)</f>
        <v>496359811</v>
      </c>
      <c r="F8" s="20"/>
      <c r="G8" s="510" t="e">
        <f>E8/$F$12/1000000</f>
        <v>#REF!</v>
      </c>
      <c r="H8" s="508"/>
    </row>
    <row r="9" spans="1:8" s="17" customFormat="1" ht="20.100000000000001" customHeight="1" x14ac:dyDescent="0.2">
      <c r="A9" s="18" t="s">
        <v>18</v>
      </c>
      <c r="B9" s="19">
        <v>725350</v>
      </c>
      <c r="C9" s="19">
        <v>5550635</v>
      </c>
      <c r="D9" s="19">
        <v>1437350</v>
      </c>
      <c r="E9" s="19">
        <f t="shared" si="0"/>
        <v>7713335</v>
      </c>
      <c r="F9" s="20"/>
      <c r="G9" s="510" t="e">
        <f t="shared" si="1"/>
        <v>#REF!</v>
      </c>
      <c r="H9" s="508"/>
    </row>
    <row r="10" spans="1:8" ht="20.100000000000001" customHeight="1" thickBot="1" x14ac:dyDescent="0.25">
      <c r="A10" s="18" t="s">
        <v>19</v>
      </c>
      <c r="B10" s="19">
        <v>668769543</v>
      </c>
      <c r="C10" s="19">
        <v>471238448</v>
      </c>
      <c r="D10" s="19">
        <v>857939364</v>
      </c>
      <c r="E10" s="19">
        <f t="shared" si="0"/>
        <v>1997947355</v>
      </c>
      <c r="F10" s="20"/>
      <c r="G10" s="510" t="e">
        <f t="shared" si="1"/>
        <v>#REF!</v>
      </c>
      <c r="H10" s="508"/>
    </row>
    <row r="11" spans="1:8" ht="20.100000000000001" hidden="1" customHeight="1" thickBot="1" x14ac:dyDescent="0.25">
      <c r="A11" s="18" t="s">
        <v>20</v>
      </c>
      <c r="B11" s="19">
        <f>B35</f>
        <v>483236433</v>
      </c>
      <c r="C11" s="19">
        <f>C35</f>
        <v>951091231</v>
      </c>
      <c r="D11" s="19">
        <f>D35</f>
        <v>383053472</v>
      </c>
      <c r="E11" s="19">
        <f t="shared" si="0"/>
        <v>1817381136</v>
      </c>
      <c r="F11" s="20"/>
      <c r="G11" s="21" t="e">
        <f t="shared" si="1"/>
        <v>#REF!</v>
      </c>
      <c r="H11" s="22"/>
    </row>
    <row r="12" spans="1:8" ht="15.75" thickTop="1" x14ac:dyDescent="0.2">
      <c r="A12" s="24" t="s">
        <v>21</v>
      </c>
      <c r="B12" s="25">
        <f>SUM(B5:B10)</f>
        <v>820180456</v>
      </c>
      <c r="C12" s="25">
        <f>SUM(C5:C10)</f>
        <v>891711907</v>
      </c>
      <c r="D12" s="25">
        <f>SUM(D5:D10)</f>
        <v>1036930994</v>
      </c>
      <c r="E12" s="25">
        <f>SUM(E5:E10)</f>
        <v>2748823357</v>
      </c>
      <c r="F12" s="26" t="e">
        <f>#REF!</f>
        <v>#REF!</v>
      </c>
      <c r="G12" s="27" t="e">
        <f>SUM(G5:G10)</f>
        <v>#REF!</v>
      </c>
      <c r="H12" s="28"/>
    </row>
    <row r="13" spans="1:8" s="36" customFormat="1" ht="15" x14ac:dyDescent="0.2">
      <c r="A13" s="29" t="s">
        <v>22</v>
      </c>
      <c r="B13" s="30"/>
      <c r="C13" s="31"/>
      <c r="D13" s="31"/>
      <c r="E13" s="32"/>
      <c r="F13" s="33"/>
      <c r="G13" s="34"/>
      <c r="H13" s="35"/>
    </row>
    <row r="14" spans="1:8" s="41" customFormat="1" ht="15" hidden="1" x14ac:dyDescent="0.2">
      <c r="A14" s="37" t="s">
        <v>23</v>
      </c>
      <c r="B14" s="38"/>
      <c r="C14" s="31"/>
      <c r="D14" s="31"/>
      <c r="E14" s="39">
        <f t="shared" ref="E14:E32" si="2">SUM(B14:D14)</f>
        <v>0</v>
      </c>
      <c r="F14" s="33"/>
      <c r="G14" s="40">
        <v>0</v>
      </c>
      <c r="H14" s="35"/>
    </row>
    <row r="15" spans="1:8" s="36" customFormat="1" ht="15" hidden="1" x14ac:dyDescent="0.2">
      <c r="A15" s="42" t="s">
        <v>24</v>
      </c>
      <c r="B15" s="38"/>
      <c r="C15" s="31"/>
      <c r="D15" s="31"/>
      <c r="E15" s="39">
        <f t="shared" si="2"/>
        <v>0</v>
      </c>
      <c r="F15" s="33"/>
      <c r="G15" s="40">
        <v>0</v>
      </c>
      <c r="H15" s="35"/>
    </row>
    <row r="16" spans="1:8" s="47" customFormat="1" ht="20.100000000000001" customHeight="1" x14ac:dyDescent="0.2">
      <c r="A16" s="43" t="s">
        <v>25</v>
      </c>
      <c r="B16" s="44">
        <v>0</v>
      </c>
      <c r="C16" s="45">
        <v>0</v>
      </c>
      <c r="D16" s="44">
        <v>0</v>
      </c>
      <c r="E16" s="44">
        <f t="shared" si="2"/>
        <v>0</v>
      </c>
      <c r="F16" s="33"/>
      <c r="G16" s="46" t="e">
        <f t="shared" ref="G16:G33" si="3">E16/$F$12/1000000</f>
        <v>#REF!</v>
      </c>
      <c r="H16" s="35"/>
    </row>
    <row r="17" spans="1:8" s="47" customFormat="1" ht="20.100000000000001" customHeight="1" x14ac:dyDescent="0.2">
      <c r="A17" s="48" t="s">
        <v>26</v>
      </c>
      <c r="B17" s="44">
        <v>0</v>
      </c>
      <c r="C17" s="44">
        <v>3625549</v>
      </c>
      <c r="D17" s="44">
        <v>2769999</v>
      </c>
      <c r="E17" s="44">
        <f t="shared" si="2"/>
        <v>6395548</v>
      </c>
      <c r="F17" s="33"/>
      <c r="G17" s="46" t="e">
        <f t="shared" si="3"/>
        <v>#REF!</v>
      </c>
      <c r="H17" s="35"/>
    </row>
    <row r="18" spans="1:8" s="36" customFormat="1" ht="16.5" customHeight="1" x14ac:dyDescent="0.2">
      <c r="A18" s="49" t="s">
        <v>27</v>
      </c>
      <c r="B18" s="44">
        <v>0</v>
      </c>
      <c r="C18" s="44">
        <v>0</v>
      </c>
      <c r="D18" s="44">
        <v>0</v>
      </c>
      <c r="E18" s="44">
        <f t="shared" si="2"/>
        <v>0</v>
      </c>
      <c r="F18" s="33"/>
      <c r="G18" s="46" t="e">
        <f t="shared" si="3"/>
        <v>#REF!</v>
      </c>
      <c r="H18" s="35"/>
    </row>
    <row r="19" spans="1:8" s="41" customFormat="1" ht="20.100000000000001" customHeight="1" x14ac:dyDescent="0.2">
      <c r="A19" s="43" t="s">
        <v>28</v>
      </c>
      <c r="B19" s="44">
        <v>18823554</v>
      </c>
      <c r="C19" s="44">
        <v>84599147</v>
      </c>
      <c r="D19" s="44">
        <v>10367760</v>
      </c>
      <c r="E19" s="44">
        <f t="shared" si="2"/>
        <v>113790461</v>
      </c>
      <c r="F19" s="33"/>
      <c r="G19" s="46" t="e">
        <f t="shared" si="3"/>
        <v>#REF!</v>
      </c>
      <c r="H19" s="50"/>
    </row>
    <row r="20" spans="1:8" s="53" customFormat="1" ht="14.25" hidden="1" x14ac:dyDescent="0.2">
      <c r="A20" s="51" t="s">
        <v>29</v>
      </c>
      <c r="B20" s="44"/>
      <c r="C20" s="44"/>
      <c r="D20" s="44"/>
      <c r="E20" s="44">
        <f t="shared" si="2"/>
        <v>0</v>
      </c>
      <c r="F20" s="33"/>
      <c r="G20" s="46" t="e">
        <f t="shared" si="3"/>
        <v>#REF!</v>
      </c>
      <c r="H20" s="52"/>
    </row>
    <row r="21" spans="1:8" s="53" customFormat="1" ht="28.5" hidden="1" x14ac:dyDescent="0.2">
      <c r="A21" s="54" t="s">
        <v>30</v>
      </c>
      <c r="B21" s="44"/>
      <c r="C21" s="44"/>
      <c r="D21" s="44"/>
      <c r="E21" s="44">
        <f t="shared" si="2"/>
        <v>0</v>
      </c>
      <c r="F21" s="33"/>
      <c r="G21" s="46" t="e">
        <f t="shared" si="3"/>
        <v>#REF!</v>
      </c>
      <c r="H21" s="52"/>
    </row>
    <row r="22" spans="1:8" s="41" customFormat="1" ht="20.100000000000001" customHeight="1" x14ac:dyDescent="0.2">
      <c r="A22" s="55" t="s">
        <v>31</v>
      </c>
      <c r="B22" s="44">
        <v>31982458</v>
      </c>
      <c r="C22" s="44">
        <v>3078314</v>
      </c>
      <c r="D22" s="44">
        <v>5567817</v>
      </c>
      <c r="E22" s="44">
        <f t="shared" si="2"/>
        <v>40628589</v>
      </c>
      <c r="F22" s="33"/>
      <c r="G22" s="46" t="e">
        <f t="shared" si="3"/>
        <v>#REF!</v>
      </c>
      <c r="H22" s="56" t="s">
        <v>0</v>
      </c>
    </row>
    <row r="23" spans="1:8" s="41" customFormat="1" ht="20.100000000000001" customHeight="1" x14ac:dyDescent="0.2">
      <c r="A23" s="55" t="s">
        <v>32</v>
      </c>
      <c r="B23" s="44">
        <v>160105492</v>
      </c>
      <c r="C23" s="44">
        <v>588202994</v>
      </c>
      <c r="D23" s="44">
        <v>169585925</v>
      </c>
      <c r="E23" s="44">
        <f t="shared" si="2"/>
        <v>917894411</v>
      </c>
      <c r="F23" s="33"/>
      <c r="G23" s="46" t="e">
        <f t="shared" si="3"/>
        <v>#REF!</v>
      </c>
      <c r="H23" s="56" t="s">
        <v>0</v>
      </c>
    </row>
    <row r="24" spans="1:8" s="41" customFormat="1" ht="20.100000000000001" customHeight="1" x14ac:dyDescent="0.2">
      <c r="A24" s="55" t="s">
        <v>33</v>
      </c>
      <c r="B24" s="44">
        <v>0</v>
      </c>
      <c r="C24" s="44">
        <v>0</v>
      </c>
      <c r="D24" s="44">
        <v>22808727</v>
      </c>
      <c r="E24" s="44">
        <f t="shared" si="2"/>
        <v>22808727</v>
      </c>
      <c r="F24" s="33"/>
      <c r="G24" s="46" t="e">
        <f t="shared" si="3"/>
        <v>#REF!</v>
      </c>
      <c r="H24" s="56"/>
    </row>
    <row r="25" spans="1:8" s="36" customFormat="1" ht="20.100000000000001" customHeight="1" x14ac:dyDescent="0.2">
      <c r="A25" s="54" t="s">
        <v>34</v>
      </c>
      <c r="B25" s="44">
        <v>77970993</v>
      </c>
      <c r="C25" s="44">
        <v>21931050</v>
      </c>
      <c r="D25" s="44">
        <v>86874</v>
      </c>
      <c r="E25" s="44">
        <f>SUM(B25:D25)</f>
        <v>99988917</v>
      </c>
      <c r="F25" s="33"/>
      <c r="G25" s="46" t="e">
        <f t="shared" si="3"/>
        <v>#REF!</v>
      </c>
      <c r="H25" s="52"/>
    </row>
    <row r="26" spans="1:8" s="36" customFormat="1" ht="20.100000000000001" customHeight="1" x14ac:dyDescent="0.2">
      <c r="A26" s="54" t="s">
        <v>35</v>
      </c>
      <c r="B26" s="44">
        <v>2349970</v>
      </c>
      <c r="C26" s="44">
        <v>1111459</v>
      </c>
      <c r="D26" s="44">
        <v>2405849</v>
      </c>
      <c r="E26" s="44">
        <f t="shared" si="2"/>
        <v>5867278</v>
      </c>
      <c r="F26" s="33"/>
      <c r="G26" s="46" t="e">
        <f t="shared" si="3"/>
        <v>#REF!</v>
      </c>
      <c r="H26" s="52"/>
    </row>
    <row r="27" spans="1:8" s="36" customFormat="1" ht="20.100000000000001" customHeight="1" x14ac:dyDescent="0.2">
      <c r="A27" s="54" t="s">
        <v>36</v>
      </c>
      <c r="B27" s="44">
        <v>0</v>
      </c>
      <c r="C27" s="44">
        <v>18466475</v>
      </c>
      <c r="D27" s="44">
        <v>3410660</v>
      </c>
      <c r="E27" s="44">
        <f t="shared" si="2"/>
        <v>21877135</v>
      </c>
      <c r="F27" s="33"/>
      <c r="G27" s="46" t="e">
        <f t="shared" si="3"/>
        <v>#REF!</v>
      </c>
      <c r="H27" s="52"/>
    </row>
    <row r="28" spans="1:8" s="36" customFormat="1" ht="20.100000000000001" customHeight="1" x14ac:dyDescent="0.2">
      <c r="A28" s="54" t="s">
        <v>37</v>
      </c>
      <c r="B28" s="44">
        <v>9565893</v>
      </c>
      <c r="C28" s="44">
        <v>124039505</v>
      </c>
      <c r="D28" s="44">
        <v>35163000</v>
      </c>
      <c r="E28" s="44">
        <f t="shared" si="2"/>
        <v>168768398</v>
      </c>
      <c r="F28" s="33"/>
      <c r="G28" s="46" t="e">
        <f t="shared" si="3"/>
        <v>#REF!</v>
      </c>
      <c r="H28" s="52"/>
    </row>
    <row r="29" spans="1:8" s="36" customFormat="1" ht="20.100000000000001" customHeight="1" x14ac:dyDescent="0.2">
      <c r="A29" s="57" t="s">
        <v>38</v>
      </c>
      <c r="B29" s="44">
        <v>91833980</v>
      </c>
      <c r="C29" s="44">
        <v>2835000</v>
      </c>
      <c r="D29" s="44">
        <v>0</v>
      </c>
      <c r="E29" s="44">
        <f t="shared" si="2"/>
        <v>94668980</v>
      </c>
      <c r="F29" s="33"/>
      <c r="G29" s="46" t="e">
        <f t="shared" si="3"/>
        <v>#REF!</v>
      </c>
      <c r="H29" s="35" t="s">
        <v>0</v>
      </c>
    </row>
    <row r="30" spans="1:8" s="36" customFormat="1" ht="20.100000000000001" customHeight="1" x14ac:dyDescent="0.2">
      <c r="A30" s="57" t="s">
        <v>39</v>
      </c>
      <c r="B30" s="44">
        <v>0</v>
      </c>
      <c r="C30" s="44">
        <v>0</v>
      </c>
      <c r="D30" s="44">
        <v>0</v>
      </c>
      <c r="E30" s="44">
        <f t="shared" si="2"/>
        <v>0</v>
      </c>
      <c r="F30" s="33"/>
      <c r="G30" s="46" t="e">
        <f t="shared" si="3"/>
        <v>#REF!</v>
      </c>
      <c r="H30" s="35"/>
    </row>
    <row r="31" spans="1:8" s="53" customFormat="1" ht="20.100000000000001" customHeight="1" x14ac:dyDescent="0.2">
      <c r="A31" s="54" t="s">
        <v>40</v>
      </c>
      <c r="B31" s="44">
        <v>83174455</v>
      </c>
      <c r="C31" s="44">
        <v>33087043</v>
      </c>
      <c r="D31" s="44">
        <v>119859529</v>
      </c>
      <c r="E31" s="44">
        <f t="shared" si="2"/>
        <v>236121027</v>
      </c>
      <c r="F31" s="33"/>
      <c r="G31" s="46" t="e">
        <f t="shared" si="3"/>
        <v>#REF!</v>
      </c>
      <c r="H31" s="52"/>
    </row>
    <row r="32" spans="1:8" s="53" customFormat="1" ht="20.100000000000001" customHeight="1" x14ac:dyDescent="0.2">
      <c r="A32" s="54" t="s">
        <v>41</v>
      </c>
      <c r="B32" s="44">
        <v>7429638</v>
      </c>
      <c r="C32" s="44">
        <v>70114695</v>
      </c>
      <c r="D32" s="44">
        <v>11027332</v>
      </c>
      <c r="E32" s="44">
        <f t="shared" si="2"/>
        <v>88571665</v>
      </c>
      <c r="F32" s="33"/>
      <c r="G32" s="46" t="e">
        <f t="shared" si="3"/>
        <v>#REF!</v>
      </c>
      <c r="H32" s="52"/>
    </row>
    <row r="33" spans="1:8" s="53" customFormat="1" ht="20.100000000000001" customHeight="1" x14ac:dyDescent="0.2">
      <c r="A33" s="54" t="s">
        <v>42</v>
      </c>
      <c r="B33" s="39"/>
      <c r="C33" s="39"/>
      <c r="D33" s="39"/>
      <c r="E33" s="44"/>
      <c r="F33" s="33"/>
      <c r="G33" s="46" t="e">
        <f t="shared" si="3"/>
        <v>#REF!</v>
      </c>
      <c r="H33" s="52"/>
    </row>
    <row r="34" spans="1:8" s="53" customFormat="1" ht="20.100000000000001" customHeight="1" x14ac:dyDescent="0.2">
      <c r="A34" s="54" t="s">
        <v>43</v>
      </c>
      <c r="B34" s="39">
        <v>0</v>
      </c>
      <c r="C34" s="39">
        <v>0</v>
      </c>
      <c r="D34" s="39">
        <v>0</v>
      </c>
      <c r="E34" s="39">
        <f>SUM(B34:D34)</f>
        <v>0</v>
      </c>
      <c r="F34" s="33"/>
      <c r="G34" s="40" t="e">
        <f>E34/F12/1000000</f>
        <v>#REF!</v>
      </c>
      <c r="H34" s="52"/>
    </row>
    <row r="35" spans="1:8" s="63" customFormat="1" ht="20.100000000000001" customHeight="1" x14ac:dyDescent="0.2">
      <c r="A35" s="58" t="s">
        <v>44</v>
      </c>
      <c r="B35" s="59">
        <f>SUM(B15:B34)</f>
        <v>483236433</v>
      </c>
      <c r="C35" s="59">
        <f>SUM(C15:C34)</f>
        <v>951091231</v>
      </c>
      <c r="D35" s="59">
        <f>SUM(D15:D34)</f>
        <v>383053472</v>
      </c>
      <c r="E35" s="59">
        <f>SUM(E13:E34)+1</f>
        <v>1817381137</v>
      </c>
      <c r="F35" s="60" t="e">
        <f>F12</f>
        <v>#REF!</v>
      </c>
      <c r="G35" s="61" t="e">
        <f>SUM(G13:G34)</f>
        <v>#REF!</v>
      </c>
      <c r="H35" s="62"/>
    </row>
    <row r="36" spans="1:8" s="69" customFormat="1" ht="20.100000000000001" customHeight="1" thickBot="1" x14ac:dyDescent="0.25">
      <c r="A36" s="64" t="s">
        <v>45</v>
      </c>
      <c r="B36" s="65">
        <f>+B35+B12</f>
        <v>1303416889</v>
      </c>
      <c r="C36" s="65">
        <f>+C35+C12</f>
        <v>1842803138</v>
      </c>
      <c r="D36" s="65">
        <f>+D35+D12</f>
        <v>1419984466</v>
      </c>
      <c r="E36" s="65">
        <f>+E35+E12-1</f>
        <v>4566204493</v>
      </c>
      <c r="F36" s="66" t="s">
        <v>0</v>
      </c>
      <c r="G36" s="67" t="e">
        <f>+G35+G12</f>
        <v>#REF!</v>
      </c>
      <c r="H36" s="68"/>
    </row>
    <row r="37" spans="1:8" ht="13.5" thickTop="1" x14ac:dyDescent="0.2">
      <c r="A37" s="4" t="s">
        <v>0</v>
      </c>
      <c r="B37" s="70"/>
      <c r="E37" s="70"/>
      <c r="F37" s="71"/>
      <c r="G37" s="72"/>
      <c r="H37" s="73"/>
    </row>
    <row r="38" spans="1:8" x14ac:dyDescent="0.2">
      <c r="A38" s="5" t="s">
        <v>0</v>
      </c>
      <c r="B38" s="74"/>
      <c r="C38" s="74"/>
      <c r="D38" s="74"/>
      <c r="E38" s="74"/>
      <c r="F38" s="5" t="s">
        <v>0</v>
      </c>
      <c r="G38" s="75"/>
      <c r="H38" s="76"/>
    </row>
  </sheetData>
  <mergeCells count="1">
    <mergeCell ref="A1:G1"/>
  </mergeCells>
  <pageMargins left="0.39370078740157483" right="0.31496062992125984" top="0.74803149606299213" bottom="0.74803149606299213" header="0.31496062992125984" footer="0.31496062992125984"/>
  <pageSetup paperSize="9" scale="79" orientation="landscape" r:id="rId1"/>
  <headerFooter>
    <oddHeader>&amp;L&amp;"Rockwell,Normal"SNH/DFI/DTF/DPO-SSA/2022</oddHeader>
    <oddFooter>&amp;R&amp;"Rockwell,Normal"&amp;F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5" tint="0.39997558519241921"/>
    <pageSetUpPr fitToPage="1"/>
  </sheetPr>
  <dimension ref="A1:H38"/>
  <sheetViews>
    <sheetView zoomScale="90" zoomScaleNormal="90" workbookViewId="0">
      <selection activeCell="C24" sqref="C24"/>
    </sheetView>
  </sheetViews>
  <sheetFormatPr baseColWidth="10" defaultColWidth="14.140625" defaultRowHeight="12.75" x14ac:dyDescent="0.2"/>
  <cols>
    <col min="1" max="1" width="51.28515625" style="4" customWidth="1"/>
    <col min="2" max="4" width="22.7109375" style="4" customWidth="1"/>
    <col min="5" max="5" width="22" style="4" customWidth="1"/>
    <col min="6" max="6" width="16.7109375" style="4" customWidth="1"/>
    <col min="7" max="7" width="21.28515625" style="5" customWidth="1"/>
    <col min="8" max="8" width="22.42578125" style="4" customWidth="1"/>
    <col min="9" max="16384" width="14.140625" style="4"/>
  </cols>
  <sheetData>
    <row r="1" spans="1:8" ht="18.75" x14ac:dyDescent="0.3">
      <c r="A1" s="690" t="s">
        <v>5</v>
      </c>
      <c r="B1" s="690"/>
      <c r="C1" s="690"/>
      <c r="D1" s="690"/>
      <c r="E1" s="690"/>
      <c r="F1" s="690"/>
      <c r="G1" s="690"/>
    </row>
    <row r="2" spans="1:8" s="5" customFormat="1" ht="18.75" x14ac:dyDescent="0.3">
      <c r="A2" s="401"/>
      <c r="B2" s="401"/>
      <c r="C2" s="401"/>
      <c r="D2" s="401"/>
      <c r="E2" s="401"/>
      <c r="F2" s="401"/>
      <c r="G2" s="401"/>
    </row>
    <row r="3" spans="1:8" ht="13.5" thickBot="1" x14ac:dyDescent="0.25"/>
    <row r="4" spans="1:8" ht="31.5" thickTop="1" thickBot="1" x14ac:dyDescent="0.25">
      <c r="A4" s="6" t="s">
        <v>6</v>
      </c>
      <c r="B4" s="7" t="s">
        <v>322</v>
      </c>
      <c r="C4" s="7" t="s">
        <v>323</v>
      </c>
      <c r="D4" s="7" t="s">
        <v>324</v>
      </c>
      <c r="E4" s="8" t="s">
        <v>10</v>
      </c>
      <c r="F4" s="9" t="s">
        <v>11</v>
      </c>
      <c r="G4" s="10" t="s">
        <v>12</v>
      </c>
      <c r="H4" s="11" t="s">
        <v>13</v>
      </c>
    </row>
    <row r="5" spans="1:8" s="17" customFormat="1" ht="20.100000000000001" customHeight="1" x14ac:dyDescent="0.2">
      <c r="A5" s="12" t="s">
        <v>14</v>
      </c>
      <c r="B5" s="13">
        <v>94004800</v>
      </c>
      <c r="C5" s="13">
        <v>133038602</v>
      </c>
      <c r="D5" s="13">
        <v>24513384</v>
      </c>
      <c r="E5" s="13">
        <f t="shared" ref="E5:E11" si="0">SUM(B5:D5)</f>
        <v>251556786</v>
      </c>
      <c r="F5" s="14"/>
      <c r="G5" s="15" t="e">
        <f t="shared" ref="G5:G11" si="1">E5/$F$12/1000000</f>
        <v>#REF!</v>
      </c>
      <c r="H5" s="16"/>
    </row>
    <row r="6" spans="1:8" s="17" customFormat="1" ht="20.100000000000001" customHeight="1" x14ac:dyDescent="0.2">
      <c r="A6" s="18" t="s">
        <v>15</v>
      </c>
      <c r="B6" s="19">
        <v>0</v>
      </c>
      <c r="C6" s="19">
        <v>0</v>
      </c>
      <c r="D6" s="19">
        <v>45648000</v>
      </c>
      <c r="E6" s="19">
        <f t="shared" si="0"/>
        <v>45648000</v>
      </c>
      <c r="F6" s="20"/>
      <c r="G6" s="21" t="e">
        <f t="shared" si="1"/>
        <v>#REF!</v>
      </c>
      <c r="H6" s="22"/>
    </row>
    <row r="7" spans="1:8" s="23" customFormat="1" ht="20.100000000000001" customHeight="1" x14ac:dyDescent="0.2">
      <c r="A7" s="18" t="s">
        <v>16</v>
      </c>
      <c r="B7" s="19">
        <v>0</v>
      </c>
      <c r="C7" s="19">
        <v>31687896</v>
      </c>
      <c r="D7" s="19">
        <v>0</v>
      </c>
      <c r="E7" s="19">
        <f t="shared" si="0"/>
        <v>31687896</v>
      </c>
      <c r="F7" s="20"/>
      <c r="G7" s="21" t="e">
        <f t="shared" si="1"/>
        <v>#REF!</v>
      </c>
      <c r="H7" s="22"/>
    </row>
    <row r="8" spans="1:8" s="17" customFormat="1" ht="20.100000000000001" customHeight="1" x14ac:dyDescent="0.2">
      <c r="A8" s="18" t="s">
        <v>17</v>
      </c>
      <c r="B8" s="19">
        <v>49304661</v>
      </c>
      <c r="C8" s="19">
        <v>49304661</v>
      </c>
      <c r="D8" s="19">
        <v>49304661</v>
      </c>
      <c r="E8" s="19">
        <f>SUM(B8:D8)</f>
        <v>147913983</v>
      </c>
      <c r="F8" s="20"/>
      <c r="G8" s="21" t="e">
        <f>E8/$F$12/1000000</f>
        <v>#REF!</v>
      </c>
      <c r="H8" s="22"/>
    </row>
    <row r="9" spans="1:8" s="17" customFormat="1" ht="20.100000000000001" customHeight="1" x14ac:dyDescent="0.2">
      <c r="A9" s="18" t="s">
        <v>18</v>
      </c>
      <c r="B9" s="19">
        <v>1437350</v>
      </c>
      <c r="C9" s="19">
        <v>1757750</v>
      </c>
      <c r="D9" s="19">
        <v>1437350</v>
      </c>
      <c r="E9" s="19">
        <f t="shared" si="0"/>
        <v>4632450</v>
      </c>
      <c r="F9" s="20"/>
      <c r="G9" s="21" t="e">
        <f t="shared" si="1"/>
        <v>#REF!</v>
      </c>
      <c r="H9" s="22"/>
    </row>
    <row r="10" spans="1:8" ht="20.100000000000001" customHeight="1" thickBot="1" x14ac:dyDescent="0.25">
      <c r="A10" s="18" t="s">
        <v>19</v>
      </c>
      <c r="B10" s="19">
        <v>1735675524</v>
      </c>
      <c r="C10" s="19">
        <v>656235679</v>
      </c>
      <c r="D10" s="19">
        <v>548688849</v>
      </c>
      <c r="E10" s="19">
        <f t="shared" si="0"/>
        <v>2940600052</v>
      </c>
      <c r="F10" s="20"/>
      <c r="G10" s="21" t="e">
        <f t="shared" si="1"/>
        <v>#REF!</v>
      </c>
      <c r="H10" s="22"/>
    </row>
    <row r="11" spans="1:8" ht="20.100000000000001" hidden="1" customHeight="1" thickBot="1" x14ac:dyDescent="0.25">
      <c r="A11" s="18" t="s">
        <v>20</v>
      </c>
      <c r="B11" s="19">
        <f>B35</f>
        <v>206106922</v>
      </c>
      <c r="C11" s="19">
        <f>C35</f>
        <v>501469431</v>
      </c>
      <c r="D11" s="19">
        <f>D35</f>
        <v>522860746</v>
      </c>
      <c r="E11" s="19">
        <f t="shared" si="0"/>
        <v>1230437099</v>
      </c>
      <c r="F11" s="20"/>
      <c r="G11" s="21" t="e">
        <f t="shared" si="1"/>
        <v>#REF!</v>
      </c>
      <c r="H11" s="22"/>
    </row>
    <row r="12" spans="1:8" ht="15.75" thickTop="1" x14ac:dyDescent="0.2">
      <c r="A12" s="24" t="s">
        <v>21</v>
      </c>
      <c r="B12" s="25">
        <f>SUM(B5:B10)</f>
        <v>1880422335</v>
      </c>
      <c r="C12" s="25">
        <f>SUM(C5:C10)</f>
        <v>872024588</v>
      </c>
      <c r="D12" s="25">
        <f>SUM(D5:D10)</f>
        <v>669592244</v>
      </c>
      <c r="E12" s="25">
        <f>SUM(E5:E10)</f>
        <v>3422039167</v>
      </c>
      <c r="F12" s="26" t="e">
        <f>#REF!</f>
        <v>#REF!</v>
      </c>
      <c r="G12" s="27" t="e">
        <f>SUM(G5:G10)</f>
        <v>#REF!</v>
      </c>
      <c r="H12" s="28"/>
    </row>
    <row r="13" spans="1:8" s="36" customFormat="1" ht="15" x14ac:dyDescent="0.2">
      <c r="A13" s="29" t="s">
        <v>22</v>
      </c>
      <c r="B13" s="30"/>
      <c r="C13" s="31"/>
      <c r="D13" s="31"/>
      <c r="E13" s="32"/>
      <c r="F13" s="33"/>
      <c r="G13" s="34"/>
      <c r="H13" s="35"/>
    </row>
    <row r="14" spans="1:8" s="41" customFormat="1" ht="15" hidden="1" x14ac:dyDescent="0.2">
      <c r="A14" s="37" t="s">
        <v>23</v>
      </c>
      <c r="B14" s="38"/>
      <c r="C14" s="31"/>
      <c r="D14" s="31"/>
      <c r="E14" s="39">
        <f t="shared" ref="E14:E32" si="2">SUM(B14:D14)</f>
        <v>0</v>
      </c>
      <c r="F14" s="33"/>
      <c r="G14" s="40">
        <v>0</v>
      </c>
      <c r="H14" s="35"/>
    </row>
    <row r="15" spans="1:8" s="36" customFormat="1" ht="15" hidden="1" x14ac:dyDescent="0.2">
      <c r="A15" s="42" t="s">
        <v>24</v>
      </c>
      <c r="B15" s="38"/>
      <c r="C15" s="31"/>
      <c r="D15" s="31"/>
      <c r="E15" s="39">
        <f t="shared" si="2"/>
        <v>0</v>
      </c>
      <c r="F15" s="33"/>
      <c r="G15" s="40">
        <v>0</v>
      </c>
      <c r="H15" s="35"/>
    </row>
    <row r="16" spans="1:8" s="47" customFormat="1" ht="20.100000000000001" customHeight="1" x14ac:dyDescent="0.2">
      <c r="A16" s="43" t="s">
        <v>25</v>
      </c>
      <c r="B16" s="44">
        <v>0</v>
      </c>
      <c r="C16" s="45">
        <v>0</v>
      </c>
      <c r="D16" s="44">
        <v>0</v>
      </c>
      <c r="E16" s="44">
        <f t="shared" si="2"/>
        <v>0</v>
      </c>
      <c r="F16" s="33"/>
      <c r="G16" s="46" t="e">
        <f t="shared" ref="G16:G33" si="3">E16/$F$12/1000000</f>
        <v>#REF!</v>
      </c>
      <c r="H16" s="35"/>
    </row>
    <row r="17" spans="1:8" s="47" customFormat="1" ht="20.100000000000001" customHeight="1" x14ac:dyDescent="0.2">
      <c r="A17" s="48" t="s">
        <v>26</v>
      </c>
      <c r="B17" s="44">
        <v>0</v>
      </c>
      <c r="C17" s="44">
        <v>0</v>
      </c>
      <c r="D17" s="44">
        <v>0</v>
      </c>
      <c r="E17" s="44">
        <f t="shared" si="2"/>
        <v>0</v>
      </c>
      <c r="F17" s="33"/>
      <c r="G17" s="46" t="e">
        <f t="shared" si="3"/>
        <v>#REF!</v>
      </c>
      <c r="H17" s="35"/>
    </row>
    <row r="18" spans="1:8" s="36" customFormat="1" ht="16.5" customHeight="1" x14ac:dyDescent="0.2">
      <c r="A18" s="49" t="s">
        <v>27</v>
      </c>
      <c r="B18" s="44"/>
      <c r="C18" s="44"/>
      <c r="D18" s="44"/>
      <c r="E18" s="44">
        <f t="shared" si="2"/>
        <v>0</v>
      </c>
      <c r="F18" s="33"/>
      <c r="G18" s="46" t="e">
        <f t="shared" si="3"/>
        <v>#REF!</v>
      </c>
      <c r="H18" s="35"/>
    </row>
    <row r="19" spans="1:8" s="41" customFormat="1" ht="20.100000000000001" customHeight="1" x14ac:dyDescent="0.2">
      <c r="A19" s="43" t="s">
        <v>28</v>
      </c>
      <c r="B19" s="44">
        <v>8788350</v>
      </c>
      <c r="C19" s="44">
        <v>10221340</v>
      </c>
      <c r="D19" s="44">
        <v>0</v>
      </c>
      <c r="E19" s="44">
        <f t="shared" si="2"/>
        <v>19009690</v>
      </c>
      <c r="F19" s="33"/>
      <c r="G19" s="46" t="e">
        <f t="shared" si="3"/>
        <v>#REF!</v>
      </c>
      <c r="H19" s="50"/>
    </row>
    <row r="20" spans="1:8" s="53" customFormat="1" ht="14.25" hidden="1" x14ac:dyDescent="0.2">
      <c r="A20" s="51" t="s">
        <v>29</v>
      </c>
      <c r="B20" s="44"/>
      <c r="C20" s="44"/>
      <c r="D20" s="44"/>
      <c r="E20" s="44">
        <f t="shared" si="2"/>
        <v>0</v>
      </c>
      <c r="F20" s="33"/>
      <c r="G20" s="46" t="e">
        <f t="shared" si="3"/>
        <v>#REF!</v>
      </c>
      <c r="H20" s="52"/>
    </row>
    <row r="21" spans="1:8" s="53" customFormat="1" ht="28.5" hidden="1" x14ac:dyDescent="0.2">
      <c r="A21" s="54" t="s">
        <v>30</v>
      </c>
      <c r="B21" s="44"/>
      <c r="C21" s="44"/>
      <c r="D21" s="44"/>
      <c r="E21" s="44">
        <f t="shared" si="2"/>
        <v>0</v>
      </c>
      <c r="F21" s="33"/>
      <c r="G21" s="46" t="e">
        <f t="shared" si="3"/>
        <v>#REF!</v>
      </c>
      <c r="H21" s="52"/>
    </row>
    <row r="22" spans="1:8" s="41" customFormat="1" ht="20.100000000000001" customHeight="1" x14ac:dyDescent="0.2">
      <c r="A22" s="55" t="s">
        <v>31</v>
      </c>
      <c r="B22" s="44">
        <v>0</v>
      </c>
      <c r="C22" s="44">
        <v>0</v>
      </c>
      <c r="D22" s="44">
        <v>1807524</v>
      </c>
      <c r="E22" s="44">
        <f t="shared" si="2"/>
        <v>1807524</v>
      </c>
      <c r="F22" s="33"/>
      <c r="G22" s="46" t="e">
        <f t="shared" si="3"/>
        <v>#REF!</v>
      </c>
      <c r="H22" s="56" t="s">
        <v>0</v>
      </c>
    </row>
    <row r="23" spans="1:8" s="41" customFormat="1" ht="20.100000000000001" customHeight="1" x14ac:dyDescent="0.2">
      <c r="A23" s="55" t="s">
        <v>32</v>
      </c>
      <c r="B23" s="44">
        <v>55821888</v>
      </c>
      <c r="C23" s="44">
        <v>360898850</v>
      </c>
      <c r="D23" s="44">
        <v>272825733</v>
      </c>
      <c r="E23" s="44">
        <f t="shared" si="2"/>
        <v>689546471</v>
      </c>
      <c r="F23" s="33"/>
      <c r="G23" s="46" t="e">
        <f t="shared" si="3"/>
        <v>#REF!</v>
      </c>
      <c r="H23" s="56" t="s">
        <v>0</v>
      </c>
    </row>
    <row r="24" spans="1:8" s="41" customFormat="1" ht="20.100000000000001" customHeight="1" x14ac:dyDescent="0.2">
      <c r="A24" s="55" t="s">
        <v>33</v>
      </c>
      <c r="B24" s="44">
        <v>40361349</v>
      </c>
      <c r="C24" s="44">
        <v>0</v>
      </c>
      <c r="D24" s="44">
        <v>157169965</v>
      </c>
      <c r="E24" s="44">
        <f t="shared" si="2"/>
        <v>197531314</v>
      </c>
      <c r="F24" s="33"/>
      <c r="G24" s="46" t="e">
        <f t="shared" si="3"/>
        <v>#REF!</v>
      </c>
      <c r="H24" s="56"/>
    </row>
    <row r="25" spans="1:8" s="36" customFormat="1" ht="20.100000000000001" customHeight="1" x14ac:dyDescent="0.2">
      <c r="A25" s="54" t="s">
        <v>34</v>
      </c>
      <c r="B25" s="44">
        <v>0</v>
      </c>
      <c r="C25" s="44">
        <v>40636786</v>
      </c>
      <c r="D25" s="44">
        <v>3965540</v>
      </c>
      <c r="E25" s="44">
        <f>SUM(B25:D25)</f>
        <v>44602326</v>
      </c>
      <c r="F25" s="33"/>
      <c r="G25" s="46" t="e">
        <f t="shared" si="3"/>
        <v>#REF!</v>
      </c>
      <c r="H25" s="52"/>
    </row>
    <row r="26" spans="1:8" s="36" customFormat="1" ht="20.100000000000001" customHeight="1" x14ac:dyDescent="0.2">
      <c r="A26" s="54" t="s">
        <v>35</v>
      </c>
      <c r="B26" s="44">
        <v>4214686</v>
      </c>
      <c r="C26" s="44">
        <v>2280911</v>
      </c>
      <c r="D26" s="44">
        <v>4352465</v>
      </c>
      <c r="E26" s="44">
        <f t="shared" si="2"/>
        <v>10848062</v>
      </c>
      <c r="F26" s="33"/>
      <c r="G26" s="46" t="e">
        <f t="shared" si="3"/>
        <v>#REF!</v>
      </c>
      <c r="H26" s="52"/>
    </row>
    <row r="27" spans="1:8" s="36" customFormat="1" ht="20.100000000000001" customHeight="1" x14ac:dyDescent="0.2">
      <c r="A27" s="54" t="s">
        <v>36</v>
      </c>
      <c r="B27" s="44">
        <v>0</v>
      </c>
      <c r="C27" s="44">
        <v>1081420</v>
      </c>
      <c r="D27" s="44">
        <v>4040453</v>
      </c>
      <c r="E27" s="44">
        <f t="shared" si="2"/>
        <v>5121873</v>
      </c>
      <c r="F27" s="33"/>
      <c r="G27" s="46" t="e">
        <f t="shared" si="3"/>
        <v>#REF!</v>
      </c>
      <c r="H27" s="52"/>
    </row>
    <row r="28" spans="1:8" s="36" customFormat="1" ht="20.100000000000001" customHeight="1" x14ac:dyDescent="0.2">
      <c r="A28" s="54" t="s">
        <v>37</v>
      </c>
      <c r="B28" s="44">
        <v>9592690</v>
      </c>
      <c r="C28" s="44">
        <v>21981000</v>
      </c>
      <c r="D28" s="44">
        <v>51508776</v>
      </c>
      <c r="E28" s="44">
        <f t="shared" si="2"/>
        <v>83082466</v>
      </c>
      <c r="F28" s="33"/>
      <c r="G28" s="46" t="e">
        <f t="shared" si="3"/>
        <v>#REF!</v>
      </c>
      <c r="H28" s="52"/>
    </row>
    <row r="29" spans="1:8" s="36" customFormat="1" ht="20.100000000000001" customHeight="1" x14ac:dyDescent="0.2">
      <c r="A29" s="57" t="s">
        <v>38</v>
      </c>
      <c r="B29" s="44">
        <v>3052640</v>
      </c>
      <c r="C29" s="44">
        <v>6680111</v>
      </c>
      <c r="D29" s="44">
        <v>4754717</v>
      </c>
      <c r="E29" s="44">
        <f t="shared" si="2"/>
        <v>14487468</v>
      </c>
      <c r="F29" s="33"/>
      <c r="G29" s="46" t="e">
        <f t="shared" si="3"/>
        <v>#REF!</v>
      </c>
      <c r="H29" s="35" t="s">
        <v>0</v>
      </c>
    </row>
    <row r="30" spans="1:8" s="36" customFormat="1" ht="20.100000000000001" customHeight="1" x14ac:dyDescent="0.2">
      <c r="A30" s="57" t="s">
        <v>39</v>
      </c>
      <c r="B30" s="44">
        <v>0</v>
      </c>
      <c r="C30" s="44">
        <v>26287669</v>
      </c>
      <c r="D30" s="44">
        <v>0</v>
      </c>
      <c r="E30" s="44">
        <f t="shared" si="2"/>
        <v>26287669</v>
      </c>
      <c r="F30" s="33"/>
      <c r="G30" s="46" t="e">
        <f t="shared" si="3"/>
        <v>#REF!</v>
      </c>
      <c r="H30" s="35"/>
    </row>
    <row r="31" spans="1:8" s="53" customFormat="1" ht="20.100000000000001" customHeight="1" x14ac:dyDescent="0.2">
      <c r="A31" s="54" t="s">
        <v>40</v>
      </c>
      <c r="B31" s="44">
        <v>81211719</v>
      </c>
      <c r="C31" s="44">
        <v>9834798</v>
      </c>
      <c r="D31" s="44">
        <v>5964000</v>
      </c>
      <c r="E31" s="44">
        <f t="shared" si="2"/>
        <v>97010517</v>
      </c>
      <c r="F31" s="33"/>
      <c r="G31" s="46" t="e">
        <f t="shared" si="3"/>
        <v>#REF!</v>
      </c>
      <c r="H31" s="52"/>
    </row>
    <row r="32" spans="1:8" s="53" customFormat="1" ht="20.100000000000001" customHeight="1" x14ac:dyDescent="0.2">
      <c r="A32" s="54" t="s">
        <v>41</v>
      </c>
      <c r="B32" s="44">
        <v>3063600</v>
      </c>
      <c r="C32" s="44">
        <v>21566546</v>
      </c>
      <c r="D32" s="44">
        <v>16471573</v>
      </c>
      <c r="E32" s="44">
        <f t="shared" si="2"/>
        <v>41101719</v>
      </c>
      <c r="F32" s="33"/>
      <c r="G32" s="46" t="e">
        <f t="shared" si="3"/>
        <v>#REF!</v>
      </c>
      <c r="H32" s="52"/>
    </row>
    <row r="33" spans="1:8" s="53" customFormat="1" ht="20.100000000000001" customHeight="1" x14ac:dyDescent="0.2">
      <c r="A33" s="54" t="s">
        <v>42</v>
      </c>
      <c r="B33" s="39"/>
      <c r="C33" s="39"/>
      <c r="D33" s="39"/>
      <c r="E33" s="44"/>
      <c r="F33" s="33"/>
      <c r="G33" s="46" t="e">
        <f t="shared" si="3"/>
        <v>#REF!</v>
      </c>
      <c r="H33" s="52"/>
    </row>
    <row r="34" spans="1:8" s="53" customFormat="1" ht="20.100000000000001" customHeight="1" x14ac:dyDescent="0.2">
      <c r="A34" s="54" t="s">
        <v>43</v>
      </c>
      <c r="B34" s="39">
        <v>0</v>
      </c>
      <c r="C34" s="39">
        <v>0</v>
      </c>
      <c r="D34" s="39">
        <v>0</v>
      </c>
      <c r="E34" s="39">
        <f>SUM(B34:D34)</f>
        <v>0</v>
      </c>
      <c r="F34" s="33"/>
      <c r="G34" s="40" t="e">
        <f>E34/F12/1000000</f>
        <v>#REF!</v>
      </c>
      <c r="H34" s="52"/>
    </row>
    <row r="35" spans="1:8" s="63" customFormat="1" ht="20.100000000000001" customHeight="1" x14ac:dyDescent="0.2">
      <c r="A35" s="58" t="s">
        <v>44</v>
      </c>
      <c r="B35" s="59">
        <f>SUM(B15:B34)</f>
        <v>206106922</v>
      </c>
      <c r="C35" s="59">
        <f>SUM(C15:C34)</f>
        <v>501469431</v>
      </c>
      <c r="D35" s="59">
        <f>SUM(D15:D34)</f>
        <v>522860746</v>
      </c>
      <c r="E35" s="59">
        <f>SUM(E13:E34)+1</f>
        <v>1230437100</v>
      </c>
      <c r="F35" s="60" t="e">
        <f>F12</f>
        <v>#REF!</v>
      </c>
      <c r="G35" s="61" t="e">
        <f>SUM(G13:G34)</f>
        <v>#REF!</v>
      </c>
      <c r="H35" s="62"/>
    </row>
    <row r="36" spans="1:8" s="69" customFormat="1" ht="20.100000000000001" customHeight="1" thickBot="1" x14ac:dyDescent="0.25">
      <c r="A36" s="64" t="s">
        <v>45</v>
      </c>
      <c r="B36" s="65">
        <f>+B35+B12</f>
        <v>2086529257</v>
      </c>
      <c r="C36" s="65">
        <f>+C35+C12</f>
        <v>1373494019</v>
      </c>
      <c r="D36" s="65">
        <f>+D35+D12</f>
        <v>1192452990</v>
      </c>
      <c r="E36" s="65">
        <f>+E35+E12-1</f>
        <v>4652476266</v>
      </c>
      <c r="F36" s="66" t="s">
        <v>0</v>
      </c>
      <c r="G36" s="67" t="e">
        <f>+G35+G12</f>
        <v>#REF!</v>
      </c>
      <c r="H36" s="68"/>
    </row>
    <row r="37" spans="1:8" ht="13.5" thickTop="1" x14ac:dyDescent="0.2">
      <c r="A37" s="4" t="s">
        <v>0</v>
      </c>
      <c r="B37" s="70"/>
      <c r="E37" s="70"/>
      <c r="F37" s="71"/>
      <c r="G37" s="72"/>
      <c r="H37" s="73"/>
    </row>
    <row r="38" spans="1:8" x14ac:dyDescent="0.2">
      <c r="A38" s="5" t="s">
        <v>0</v>
      </c>
      <c r="B38" s="74"/>
      <c r="C38" s="74"/>
      <c r="D38" s="74"/>
      <c r="E38" s="74"/>
      <c r="F38" s="5" t="s">
        <v>0</v>
      </c>
      <c r="G38" s="75"/>
      <c r="H38" s="76"/>
    </row>
  </sheetData>
  <mergeCells count="1">
    <mergeCell ref="A1:G1"/>
  </mergeCells>
  <pageMargins left="0.39370078740157483" right="0.31496062992125984" top="0.74803149606299213" bottom="0.74803149606299213" header="0.31496062992125984" footer="0.31496062992125984"/>
  <pageSetup paperSize="9" scale="79" orientation="landscape" r:id="rId1"/>
  <headerFooter>
    <oddHeader>&amp;L&amp;"Rockwell,Normal"SNH/DFI/DTF/DPO-SSA/2020</oddHeader>
    <oddFooter>&amp;R&amp;"Rockwell,Normal"&amp;F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36"/>
  <sheetViews>
    <sheetView workbookViewId="0">
      <selection activeCell="G10" sqref="G10"/>
    </sheetView>
  </sheetViews>
  <sheetFormatPr baseColWidth="10" defaultRowHeight="12.75" x14ac:dyDescent="0.2"/>
  <cols>
    <col min="1" max="1" width="55" bestFit="1" customWidth="1"/>
    <col min="2" max="3" width="14.140625" bestFit="1" customWidth="1"/>
    <col min="4" max="4" width="18" customWidth="1"/>
    <col min="5" max="5" width="18.42578125" customWidth="1"/>
    <col min="6" max="6" width="14" customWidth="1"/>
    <col min="7" max="7" width="13.85546875" customWidth="1"/>
    <col min="8" max="8" width="17.42578125" customWidth="1"/>
  </cols>
  <sheetData>
    <row r="1" spans="1:8" ht="18.75" x14ac:dyDescent="0.3">
      <c r="A1" s="690" t="s">
        <v>5</v>
      </c>
      <c r="B1" s="690"/>
      <c r="C1" s="690"/>
      <c r="D1" s="690"/>
      <c r="E1" s="690"/>
      <c r="F1" s="690"/>
      <c r="G1" s="690"/>
      <c r="H1" s="4"/>
    </row>
    <row r="2" spans="1:8" ht="18.75" x14ac:dyDescent="0.3">
      <c r="A2" s="401"/>
      <c r="B2" s="401"/>
      <c r="C2" s="401"/>
      <c r="D2" s="401"/>
      <c r="E2" s="401"/>
      <c r="F2" s="401"/>
      <c r="G2" s="401"/>
      <c r="H2" s="5"/>
    </row>
    <row r="3" spans="1:8" ht="13.5" thickBot="1" x14ac:dyDescent="0.25">
      <c r="A3" s="4"/>
      <c r="B3" s="4"/>
      <c r="C3" s="4"/>
      <c r="D3" s="4"/>
      <c r="E3" s="4"/>
      <c r="F3" s="4"/>
      <c r="G3" s="5"/>
      <c r="H3" s="4"/>
    </row>
    <row r="4" spans="1:8" ht="61.5" thickTop="1" thickBot="1" x14ac:dyDescent="0.25">
      <c r="A4" s="6" t="s">
        <v>6</v>
      </c>
      <c r="B4" s="7" t="s">
        <v>325</v>
      </c>
      <c r="C4" s="7" t="s">
        <v>326</v>
      </c>
      <c r="D4" s="7" t="s">
        <v>327</v>
      </c>
      <c r="E4" s="8" t="s">
        <v>10</v>
      </c>
      <c r="F4" s="9" t="s">
        <v>11</v>
      </c>
      <c r="G4" s="10" t="s">
        <v>12</v>
      </c>
      <c r="H4" s="11" t="s">
        <v>13</v>
      </c>
    </row>
    <row r="5" spans="1:8" ht="15" x14ac:dyDescent="0.2">
      <c r="A5" s="12" t="s">
        <v>14</v>
      </c>
      <c r="B5" s="13">
        <v>31086138</v>
      </c>
      <c r="C5" s="13">
        <v>145474450</v>
      </c>
      <c r="D5" s="13">
        <v>53147268</v>
      </c>
      <c r="E5" s="13">
        <f t="shared" ref="E5:E11" si="0">SUM(B5:D5)</f>
        <v>229707856</v>
      </c>
      <c r="F5" s="14"/>
      <c r="G5" s="15">
        <f t="shared" ref="G5:G11" si="1">E5/$F$12/1000000</f>
        <v>0.40141943488647225</v>
      </c>
      <c r="H5" s="16"/>
    </row>
    <row r="6" spans="1:8" ht="15" x14ac:dyDescent="0.2">
      <c r="A6" s="18" t="s">
        <v>15</v>
      </c>
      <c r="B6" s="19">
        <v>0</v>
      </c>
      <c r="C6" s="19">
        <v>7798000</v>
      </c>
      <c r="D6" s="19">
        <v>9300000</v>
      </c>
      <c r="E6" s="19">
        <f t="shared" si="0"/>
        <v>17098000</v>
      </c>
      <c r="F6" s="20"/>
      <c r="G6" s="21">
        <f>E6/$F$12/1000000</f>
        <v>2.9879123932482755E-2</v>
      </c>
      <c r="H6" s="22"/>
    </row>
    <row r="7" spans="1:8" ht="15" x14ac:dyDescent="0.2">
      <c r="A7" s="18" t="s">
        <v>16</v>
      </c>
      <c r="B7" s="19">
        <v>0</v>
      </c>
      <c r="C7" s="19">
        <v>0</v>
      </c>
      <c r="D7" s="19">
        <v>0</v>
      </c>
      <c r="E7" s="19">
        <f t="shared" si="0"/>
        <v>0</v>
      </c>
      <c r="F7" s="20"/>
      <c r="G7" s="21">
        <f t="shared" si="1"/>
        <v>0</v>
      </c>
      <c r="H7" s="22"/>
    </row>
    <row r="8" spans="1:8" ht="15" x14ac:dyDescent="0.2">
      <c r="A8" s="18" t="s">
        <v>17</v>
      </c>
      <c r="B8" s="19">
        <v>119602425</v>
      </c>
      <c r="C8" s="19">
        <v>261650374</v>
      </c>
      <c r="D8" s="19">
        <v>115107012</v>
      </c>
      <c r="E8" s="19">
        <f t="shared" si="0"/>
        <v>496359811</v>
      </c>
      <c r="F8" s="20"/>
      <c r="G8" s="21">
        <f>E8/$F$12/1000000</f>
        <v>0.86739947993757849</v>
      </c>
      <c r="H8" s="22"/>
    </row>
    <row r="9" spans="1:8" ht="15" x14ac:dyDescent="0.2">
      <c r="A9" s="18" t="s">
        <v>18</v>
      </c>
      <c r="B9" s="19">
        <v>725350</v>
      </c>
      <c r="C9" s="19">
        <v>5550635</v>
      </c>
      <c r="D9" s="19">
        <v>1437350</v>
      </c>
      <c r="E9" s="19">
        <f t="shared" si="0"/>
        <v>7713335</v>
      </c>
      <c r="F9" s="20"/>
      <c r="G9" s="21">
        <f t="shared" si="1"/>
        <v>1.3479219347160887E-2</v>
      </c>
      <c r="H9" s="22"/>
    </row>
    <row r="10" spans="1:8" ht="15" x14ac:dyDescent="0.2">
      <c r="A10" s="18" t="s">
        <v>19</v>
      </c>
      <c r="B10" s="19">
        <v>668769543</v>
      </c>
      <c r="C10" s="19">
        <v>471238448</v>
      </c>
      <c r="D10" s="19">
        <v>857939364</v>
      </c>
      <c r="E10" s="19">
        <f t="shared" si="0"/>
        <v>1997947355</v>
      </c>
      <c r="F10" s="20"/>
      <c r="G10" s="21">
        <f t="shared" si="1"/>
        <v>3.4914561136168629</v>
      </c>
      <c r="H10" s="22"/>
    </row>
    <row r="11" spans="1:8" ht="15.75" thickBot="1" x14ac:dyDescent="0.25">
      <c r="A11" s="18" t="s">
        <v>20</v>
      </c>
      <c r="B11" s="19">
        <v>483236433</v>
      </c>
      <c r="C11" s="19">
        <v>951091230</v>
      </c>
      <c r="D11" s="19">
        <v>383053472</v>
      </c>
      <c r="E11" s="19">
        <f t="shared" si="0"/>
        <v>1817381135</v>
      </c>
      <c r="F11" s="20"/>
      <c r="G11" s="21">
        <f t="shared" si="1"/>
        <v>3.1759127479951559</v>
      </c>
      <c r="H11" s="22"/>
    </row>
    <row r="12" spans="1:8" ht="15.75" thickTop="1" x14ac:dyDescent="0.2">
      <c r="A12" s="502" t="s">
        <v>328</v>
      </c>
      <c r="B12" s="503">
        <f>SUM(B5:B11)</f>
        <v>1303419889</v>
      </c>
      <c r="C12" s="503">
        <f>SUM(C5:C11)</f>
        <v>1842803137</v>
      </c>
      <c r="D12" s="503">
        <f>SUM(D5:D11)</f>
        <v>1419984466</v>
      </c>
      <c r="E12" s="503">
        <f>SUM(E5:E11)</f>
        <v>4566207492</v>
      </c>
      <c r="F12" s="504">
        <v>572.23900000000003</v>
      </c>
      <c r="G12" s="505">
        <f>SUM(G5:G10)</f>
        <v>4.803633371720557</v>
      </c>
      <c r="H12" s="506"/>
    </row>
    <row r="13" spans="1:8" ht="15" x14ac:dyDescent="0.2">
      <c r="A13" s="29" t="s">
        <v>22</v>
      </c>
      <c r="B13" s="30"/>
      <c r="C13" s="31"/>
      <c r="D13" s="31"/>
      <c r="E13" s="32"/>
      <c r="F13" s="33"/>
      <c r="G13" s="34"/>
      <c r="H13" s="35"/>
    </row>
    <row r="14" spans="1:8" ht="15" x14ac:dyDescent="0.2">
      <c r="A14" s="37" t="s">
        <v>23</v>
      </c>
      <c r="B14" s="38"/>
      <c r="C14" s="31"/>
      <c r="D14" s="31"/>
      <c r="E14" s="39">
        <f t="shared" ref="E14:E32" si="2">SUM(B14:D14)</f>
        <v>0</v>
      </c>
      <c r="F14" s="33"/>
      <c r="G14" s="40">
        <v>0</v>
      </c>
      <c r="H14" s="35"/>
    </row>
    <row r="15" spans="1:8" ht="15" x14ac:dyDescent="0.2">
      <c r="A15" s="42" t="s">
        <v>24</v>
      </c>
      <c r="B15" s="38"/>
      <c r="C15" s="31"/>
      <c r="D15" s="31"/>
      <c r="E15" s="39">
        <f t="shared" si="2"/>
        <v>0</v>
      </c>
      <c r="F15" s="33"/>
      <c r="G15" s="40">
        <v>0</v>
      </c>
      <c r="H15" s="35"/>
    </row>
    <row r="16" spans="1:8" ht="14.25" x14ac:dyDescent="0.2">
      <c r="A16" s="43" t="s">
        <v>25</v>
      </c>
      <c r="B16" s="44">
        <v>0</v>
      </c>
      <c r="C16" s="45">
        <v>0</v>
      </c>
      <c r="D16" s="44">
        <v>0</v>
      </c>
      <c r="E16" s="44">
        <f t="shared" si="2"/>
        <v>0</v>
      </c>
      <c r="F16" s="33"/>
      <c r="G16" s="46">
        <f t="shared" ref="G16:G33" si="3">E16/$F$12/1000000</f>
        <v>0</v>
      </c>
      <c r="H16" s="35"/>
    </row>
    <row r="17" spans="1:8" ht="14.25" x14ac:dyDescent="0.2">
      <c r="A17" s="48" t="s">
        <v>26</v>
      </c>
      <c r="B17" s="44">
        <v>0</v>
      </c>
      <c r="C17" s="44">
        <v>3625549</v>
      </c>
      <c r="D17" s="44">
        <v>2769999</v>
      </c>
      <c r="E17" s="44">
        <f t="shared" si="2"/>
        <v>6395548</v>
      </c>
      <c r="F17" s="33"/>
      <c r="G17" s="46">
        <f t="shared" si="3"/>
        <v>1.117635813008201E-2</v>
      </c>
      <c r="H17" s="35"/>
    </row>
    <row r="18" spans="1:8" ht="14.25" x14ac:dyDescent="0.2">
      <c r="A18" s="49" t="s">
        <v>27</v>
      </c>
      <c r="B18" s="44"/>
      <c r="C18" s="44"/>
      <c r="D18" s="44"/>
      <c r="E18" s="44">
        <f t="shared" si="2"/>
        <v>0</v>
      </c>
      <c r="F18" s="33"/>
      <c r="G18" s="46">
        <f t="shared" si="3"/>
        <v>0</v>
      </c>
      <c r="H18" s="35"/>
    </row>
    <row r="19" spans="1:8" ht="14.25" x14ac:dyDescent="0.2">
      <c r="A19" s="43" t="s">
        <v>28</v>
      </c>
      <c r="B19" s="44">
        <v>18823554</v>
      </c>
      <c r="C19" s="44">
        <v>84599147</v>
      </c>
      <c r="D19" s="44">
        <v>10367760</v>
      </c>
      <c r="E19" s="44">
        <f t="shared" si="2"/>
        <v>113790461</v>
      </c>
      <c r="F19" s="33"/>
      <c r="G19" s="46">
        <f t="shared" si="3"/>
        <v>0.19885128591375281</v>
      </c>
      <c r="H19" s="50"/>
    </row>
    <row r="20" spans="1:8" ht="14.25" x14ac:dyDescent="0.2">
      <c r="A20" s="51" t="s">
        <v>29</v>
      </c>
      <c r="B20" s="44"/>
      <c r="C20" s="44"/>
      <c r="D20" s="44"/>
      <c r="E20" s="44">
        <f t="shared" si="2"/>
        <v>0</v>
      </c>
      <c r="F20" s="33"/>
      <c r="G20" s="46">
        <f t="shared" si="3"/>
        <v>0</v>
      </c>
      <c r="H20" s="52"/>
    </row>
    <row r="21" spans="1:8" ht="28.5" x14ac:dyDescent="0.2">
      <c r="A21" s="54" t="s">
        <v>30</v>
      </c>
      <c r="B21" s="44"/>
      <c r="C21" s="44"/>
      <c r="D21" s="44"/>
      <c r="E21" s="44">
        <f t="shared" si="2"/>
        <v>0</v>
      </c>
      <c r="F21" s="33"/>
      <c r="G21" s="46">
        <f t="shared" si="3"/>
        <v>0</v>
      </c>
      <c r="H21" s="52"/>
    </row>
    <row r="22" spans="1:8" ht="14.25" x14ac:dyDescent="0.2">
      <c r="A22" s="55" t="s">
        <v>31</v>
      </c>
      <c r="B22" s="44">
        <v>31982458</v>
      </c>
      <c r="C22" s="44">
        <v>3078314</v>
      </c>
      <c r="D22" s="44">
        <v>5567817</v>
      </c>
      <c r="E22" s="44">
        <f t="shared" si="2"/>
        <v>40628589</v>
      </c>
      <c r="F22" s="33"/>
      <c r="G22" s="46">
        <f t="shared" si="3"/>
        <v>7.0999335941800537E-2</v>
      </c>
      <c r="H22" s="56" t="s">
        <v>0</v>
      </c>
    </row>
    <row r="23" spans="1:8" ht="14.25" x14ac:dyDescent="0.2">
      <c r="A23" s="55" t="s">
        <v>32</v>
      </c>
      <c r="B23" s="44">
        <v>160105492</v>
      </c>
      <c r="C23" s="44">
        <v>588202994</v>
      </c>
      <c r="D23" s="44">
        <v>169585925</v>
      </c>
      <c r="E23" s="44">
        <f t="shared" si="2"/>
        <v>917894411</v>
      </c>
      <c r="F23" s="33"/>
      <c r="G23" s="46">
        <f t="shared" si="3"/>
        <v>1.6040402891099697</v>
      </c>
      <c r="H23" s="56" t="s">
        <v>0</v>
      </c>
    </row>
    <row r="24" spans="1:8" ht="14.25" x14ac:dyDescent="0.2">
      <c r="A24" s="55" t="s">
        <v>33</v>
      </c>
      <c r="B24" s="44">
        <v>0</v>
      </c>
      <c r="C24" s="44">
        <v>0</v>
      </c>
      <c r="D24" s="44">
        <v>22808727</v>
      </c>
      <c r="E24" s="44">
        <f t="shared" si="2"/>
        <v>22808727</v>
      </c>
      <c r="F24" s="33"/>
      <c r="G24" s="46">
        <f t="shared" si="3"/>
        <v>3.9858742588324107E-2</v>
      </c>
      <c r="H24" s="56"/>
    </row>
    <row r="25" spans="1:8" ht="14.25" x14ac:dyDescent="0.2">
      <c r="A25" s="54" t="s">
        <v>34</v>
      </c>
      <c r="B25" s="44">
        <v>77970993</v>
      </c>
      <c r="C25" s="44">
        <v>21931050</v>
      </c>
      <c r="D25" s="44">
        <v>86874</v>
      </c>
      <c r="E25" s="44">
        <f>SUM(B25:D25)</f>
        <v>99988917</v>
      </c>
      <c r="F25" s="33"/>
      <c r="G25" s="46">
        <f t="shared" si="3"/>
        <v>0.17473278997062414</v>
      </c>
      <c r="H25" s="52"/>
    </row>
    <row r="26" spans="1:8" ht="14.25" x14ac:dyDescent="0.2">
      <c r="A26" s="54" t="s">
        <v>35</v>
      </c>
      <c r="B26" s="44">
        <v>2349970</v>
      </c>
      <c r="C26" s="44">
        <v>1111459</v>
      </c>
      <c r="D26" s="44">
        <v>2405849</v>
      </c>
      <c r="E26" s="44">
        <f t="shared" si="2"/>
        <v>5867278</v>
      </c>
      <c r="F26" s="33"/>
      <c r="G26" s="46">
        <f t="shared" si="3"/>
        <v>1.0253194906324105E-2</v>
      </c>
      <c r="H26" s="52"/>
    </row>
    <row r="27" spans="1:8" ht="14.25" x14ac:dyDescent="0.2">
      <c r="A27" s="54" t="s">
        <v>36</v>
      </c>
      <c r="B27" s="44">
        <v>0</v>
      </c>
      <c r="C27" s="44">
        <v>18466475</v>
      </c>
      <c r="D27" s="44">
        <v>3410660</v>
      </c>
      <c r="E27" s="44">
        <f t="shared" si="2"/>
        <v>21877135</v>
      </c>
      <c r="F27" s="33"/>
      <c r="G27" s="46">
        <f t="shared" si="3"/>
        <v>3.82307654668766E-2</v>
      </c>
      <c r="H27" s="52"/>
    </row>
    <row r="28" spans="1:8" ht="14.25" x14ac:dyDescent="0.2">
      <c r="A28" s="54" t="s">
        <v>37</v>
      </c>
      <c r="B28" s="44">
        <v>9565893</v>
      </c>
      <c r="C28" s="44">
        <v>124039505</v>
      </c>
      <c r="D28" s="44">
        <v>35163000</v>
      </c>
      <c r="E28" s="44">
        <f t="shared" si="2"/>
        <v>168768398</v>
      </c>
      <c r="F28" s="33"/>
      <c r="G28" s="46">
        <f t="shared" si="3"/>
        <v>0.29492641710893525</v>
      </c>
      <c r="H28" s="52"/>
    </row>
    <row r="29" spans="1:8" ht="14.25" x14ac:dyDescent="0.2">
      <c r="A29" s="57" t="s">
        <v>38</v>
      </c>
      <c r="B29" s="44">
        <v>91833980</v>
      </c>
      <c r="C29" s="44">
        <v>2835000</v>
      </c>
      <c r="D29" s="44">
        <v>0</v>
      </c>
      <c r="E29" s="44">
        <f t="shared" si="2"/>
        <v>94668980</v>
      </c>
      <c r="F29" s="33"/>
      <c r="G29" s="46">
        <f t="shared" si="3"/>
        <v>0.16543608527206288</v>
      </c>
      <c r="H29" s="35" t="s">
        <v>0</v>
      </c>
    </row>
    <row r="30" spans="1:8" ht="14.25" x14ac:dyDescent="0.2">
      <c r="A30" s="57" t="s">
        <v>39</v>
      </c>
      <c r="B30" s="44">
        <v>0</v>
      </c>
      <c r="C30" s="44">
        <v>0</v>
      </c>
      <c r="D30" s="44">
        <v>0</v>
      </c>
      <c r="E30" s="44">
        <f t="shared" si="2"/>
        <v>0</v>
      </c>
      <c r="F30" s="33"/>
      <c r="G30" s="46">
        <f t="shared" si="3"/>
        <v>0</v>
      </c>
      <c r="H30" s="35"/>
    </row>
    <row r="31" spans="1:8" ht="14.25" x14ac:dyDescent="0.2">
      <c r="A31" s="54" t="s">
        <v>40</v>
      </c>
      <c r="B31" s="44">
        <v>83174455</v>
      </c>
      <c r="C31" s="44">
        <v>33087043</v>
      </c>
      <c r="D31" s="44">
        <v>119859529</v>
      </c>
      <c r="E31" s="44">
        <f t="shared" si="2"/>
        <v>236121027</v>
      </c>
      <c r="F31" s="33"/>
      <c r="G31" s="46">
        <f t="shared" si="3"/>
        <v>0.41262658958931492</v>
      </c>
      <c r="H31" s="52"/>
    </row>
    <row r="32" spans="1:8" ht="14.25" x14ac:dyDescent="0.2">
      <c r="A32" s="54" t="s">
        <v>41</v>
      </c>
      <c r="B32" s="44">
        <v>7429638</v>
      </c>
      <c r="C32" s="44">
        <v>70114695</v>
      </c>
      <c r="D32" s="44">
        <v>11027332</v>
      </c>
      <c r="E32" s="44">
        <f t="shared" si="2"/>
        <v>88571665</v>
      </c>
      <c r="F32" s="33"/>
      <c r="G32" s="46">
        <f t="shared" si="3"/>
        <v>0.15478089574461021</v>
      </c>
      <c r="H32" s="52"/>
    </row>
    <row r="33" spans="1:8" ht="14.25" x14ac:dyDescent="0.2">
      <c r="A33" s="54" t="s">
        <v>42</v>
      </c>
      <c r="B33" s="39"/>
      <c r="C33" s="39"/>
      <c r="D33" s="39"/>
      <c r="E33" s="44"/>
      <c r="F33" s="33"/>
      <c r="G33" s="46">
        <f t="shared" si="3"/>
        <v>0</v>
      </c>
      <c r="H33" s="52"/>
    </row>
    <row r="34" spans="1:8" ht="14.25" x14ac:dyDescent="0.2">
      <c r="A34" s="54" t="s">
        <v>43</v>
      </c>
      <c r="B34" s="39">
        <v>0</v>
      </c>
      <c r="C34" s="39">
        <v>0</v>
      </c>
      <c r="D34" s="39">
        <v>0</v>
      </c>
      <c r="E34" s="39">
        <f>SUM(B34:D34)</f>
        <v>0</v>
      </c>
      <c r="F34" s="33"/>
      <c r="G34" s="40">
        <f>E34/F12/1000000</f>
        <v>0</v>
      </c>
      <c r="H34" s="52"/>
    </row>
    <row r="35" spans="1:8" ht="15" x14ac:dyDescent="0.2">
      <c r="A35" s="58" t="s">
        <v>329</v>
      </c>
      <c r="B35" s="59">
        <f>SUM(B15:B34)</f>
        <v>483236433</v>
      </c>
      <c r="C35" s="59">
        <f>SUM(C15:C34)</f>
        <v>951091231</v>
      </c>
      <c r="D35" s="59">
        <f>SUM(D15:D34)</f>
        <v>383053472</v>
      </c>
      <c r="E35" s="59">
        <f>SUM(E13:E34)+1</f>
        <v>1817381137</v>
      </c>
      <c r="F35" s="60">
        <v>572.23900000000003</v>
      </c>
      <c r="G35" s="61">
        <f>SUM(G13:G34)</f>
        <v>3.1759127497426771</v>
      </c>
      <c r="H35" s="62"/>
    </row>
    <row r="36" spans="1:8" x14ac:dyDescent="0.2">
      <c r="A36" s="4" t="s">
        <v>0</v>
      </c>
      <c r="B36" s="70"/>
      <c r="C36" s="4"/>
      <c r="D36" s="4"/>
      <c r="E36" s="70"/>
      <c r="F36" s="71"/>
      <c r="G36" s="72"/>
      <c r="H36" s="73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7030A0"/>
  </sheetPr>
  <dimension ref="A1:L102"/>
  <sheetViews>
    <sheetView view="pageBreakPreview" topLeftCell="A67" zoomScale="80" zoomScaleNormal="100" zoomScaleSheetLayoutView="80" workbookViewId="0">
      <selection activeCell="E80" sqref="E80"/>
    </sheetView>
  </sheetViews>
  <sheetFormatPr baseColWidth="10" defaultRowHeight="18" x14ac:dyDescent="0.25"/>
  <cols>
    <col min="1" max="1" width="35" style="78" customWidth="1"/>
    <col min="2" max="2" width="19.28515625" style="78" customWidth="1"/>
    <col min="3" max="3" width="16.7109375" style="78" customWidth="1"/>
    <col min="4" max="4" width="19.140625" style="78" customWidth="1"/>
    <col min="5" max="5" width="19" style="78" customWidth="1"/>
    <col min="6" max="6" width="16.7109375" style="78" customWidth="1"/>
    <col min="7" max="7" width="14.7109375" style="78" customWidth="1"/>
    <col min="8" max="10" width="11.42578125" style="78"/>
    <col min="11" max="11" width="35.42578125" style="78" customWidth="1"/>
    <col min="12" max="16384" width="11.42578125" style="78"/>
  </cols>
  <sheetData>
    <row r="1" spans="1:9" ht="24.95" customHeight="1" x14ac:dyDescent="0.25">
      <c r="A1" s="717" t="s">
        <v>46</v>
      </c>
      <c r="B1" s="717"/>
      <c r="C1" s="717"/>
      <c r="D1" s="717"/>
      <c r="E1" s="717"/>
      <c r="F1" s="77"/>
      <c r="G1" s="77"/>
    </row>
    <row r="2" spans="1:9" ht="24.95" customHeight="1" x14ac:dyDescent="0.25">
      <c r="A2" s="717" t="s">
        <v>330</v>
      </c>
      <c r="B2" s="717"/>
      <c r="C2" s="717"/>
      <c r="D2" s="717"/>
      <c r="E2" s="717"/>
      <c r="F2" s="77"/>
      <c r="G2" s="77"/>
    </row>
    <row r="4" spans="1:9" ht="20.25" thickBot="1" x14ac:dyDescent="0.4">
      <c r="A4" s="79" t="s">
        <v>47</v>
      </c>
      <c r="B4" s="718" t="s">
        <v>48</v>
      </c>
      <c r="C4" s="718"/>
      <c r="D4" s="718"/>
      <c r="E4" s="80"/>
      <c r="H4" s="81"/>
      <c r="I4" s="82"/>
    </row>
    <row r="5" spans="1:9" ht="15" customHeight="1" thickBot="1" x14ac:dyDescent="0.3">
      <c r="A5" s="719" t="s">
        <v>49</v>
      </c>
      <c r="B5" s="721" t="s">
        <v>50</v>
      </c>
      <c r="C5" s="723" t="s">
        <v>51</v>
      </c>
      <c r="D5" s="724"/>
      <c r="E5" s="725"/>
    </row>
    <row r="6" spans="1:9" ht="43.5" customHeight="1" x14ac:dyDescent="0.25">
      <c r="A6" s="720"/>
      <c r="B6" s="722"/>
      <c r="C6" s="500" t="s">
        <v>52</v>
      </c>
      <c r="D6" s="501" t="s">
        <v>53</v>
      </c>
      <c r="E6" s="83" t="s">
        <v>54</v>
      </c>
    </row>
    <row r="7" spans="1:9" x14ac:dyDescent="0.25">
      <c r="A7" s="702" t="s">
        <v>55</v>
      </c>
      <c r="B7" s="84" t="s">
        <v>56</v>
      </c>
      <c r="C7" s="85" t="e">
        <f>#REF!</f>
        <v>#REF!</v>
      </c>
      <c r="D7" s="86"/>
      <c r="E7" s="87"/>
    </row>
    <row r="8" spans="1:9" x14ac:dyDescent="0.25">
      <c r="A8" s="703"/>
      <c r="B8" s="88" t="s">
        <v>57</v>
      </c>
      <c r="C8" s="89" t="e">
        <f>#REF!</f>
        <v>#REF!</v>
      </c>
      <c r="D8" s="90"/>
      <c r="E8" s="91"/>
    </row>
    <row r="9" spans="1:9" x14ac:dyDescent="0.25">
      <c r="A9" s="704"/>
      <c r="B9" s="92" t="s">
        <v>58</v>
      </c>
      <c r="C9" s="93" t="e">
        <f>#REF!</f>
        <v>#REF!</v>
      </c>
      <c r="D9" s="94"/>
      <c r="E9" s="95"/>
    </row>
    <row r="10" spans="1:9" x14ac:dyDescent="0.25">
      <c r="A10" s="96" t="s">
        <v>59</v>
      </c>
      <c r="B10" s="97" t="s">
        <v>60</v>
      </c>
      <c r="C10" s="98" t="e">
        <f>#REF!</f>
        <v>#REF!</v>
      </c>
      <c r="D10" s="99"/>
      <c r="E10" s="100"/>
    </row>
    <row r="11" spans="1:9" x14ac:dyDescent="0.25">
      <c r="A11" s="96" t="s">
        <v>61</v>
      </c>
      <c r="B11" s="97" t="s">
        <v>62</v>
      </c>
      <c r="C11" s="98" t="e">
        <f>#REF!</f>
        <v>#REF!</v>
      </c>
      <c r="D11" s="99"/>
      <c r="E11" s="100"/>
    </row>
    <row r="12" spans="1:9" x14ac:dyDescent="0.25">
      <c r="A12" s="705" t="s">
        <v>63</v>
      </c>
      <c r="B12" s="84" t="s">
        <v>64</v>
      </c>
      <c r="C12" s="101" t="e">
        <f>#REF!</f>
        <v>#REF!</v>
      </c>
      <c r="D12" s="86"/>
      <c r="E12" s="87"/>
    </row>
    <row r="13" spans="1:9" x14ac:dyDescent="0.25">
      <c r="A13" s="697"/>
      <c r="B13" s="102" t="s">
        <v>65</v>
      </c>
      <c r="C13" s="103" t="e">
        <f>#REF!</f>
        <v>#REF!</v>
      </c>
      <c r="D13" s="104"/>
      <c r="E13" s="105"/>
    </row>
    <row r="14" spans="1:9" x14ac:dyDescent="0.25">
      <c r="A14" s="698"/>
      <c r="B14" s="88" t="s">
        <v>66</v>
      </c>
      <c r="C14" s="106" t="e">
        <f>#REF!</f>
        <v>#REF!</v>
      </c>
      <c r="D14" s="90"/>
      <c r="E14" s="91"/>
    </row>
    <row r="15" spans="1:9" x14ac:dyDescent="0.25">
      <c r="A15" s="706"/>
      <c r="B15" s="92" t="s">
        <v>67</v>
      </c>
      <c r="C15" s="107" t="e">
        <f>#REF!</f>
        <v>#REF!</v>
      </c>
      <c r="D15" s="108" t="e">
        <f>#REF!+#REF!</f>
        <v>#REF!</v>
      </c>
      <c r="E15" s="109" t="e">
        <f>#REF!</f>
        <v>#REF!</v>
      </c>
    </row>
    <row r="16" spans="1:9" x14ac:dyDescent="0.25">
      <c r="A16" s="110" t="s">
        <v>68</v>
      </c>
      <c r="B16" s="97" t="s">
        <v>2</v>
      </c>
      <c r="C16" s="98" t="e">
        <f>#REF!</f>
        <v>#REF!</v>
      </c>
      <c r="D16" s="111" t="e">
        <f>#REF!</f>
        <v>#REF!</v>
      </c>
      <c r="E16" s="112"/>
    </row>
    <row r="17" spans="1:5" x14ac:dyDescent="0.25">
      <c r="A17" s="499" t="s">
        <v>69</v>
      </c>
      <c r="B17" s="113" t="s">
        <v>70</v>
      </c>
      <c r="C17" s="114">
        <v>0</v>
      </c>
      <c r="D17" s="115"/>
      <c r="E17" s="116"/>
    </row>
    <row r="18" spans="1:5" ht="19.5" thickBot="1" x14ac:dyDescent="0.35">
      <c r="A18" s="707" t="s">
        <v>1</v>
      </c>
      <c r="B18" s="708"/>
      <c r="C18" s="117" t="e">
        <f>SUM(C7:C17)</f>
        <v>#REF!</v>
      </c>
      <c r="D18" s="118" t="e">
        <f>SUM(D7:D17)</f>
        <v>#REF!</v>
      </c>
      <c r="E18" s="119" t="e">
        <f>SUM(E7:E17)</f>
        <v>#REF!</v>
      </c>
    </row>
    <row r="19" spans="1:5" x14ac:dyDescent="0.25">
      <c r="A19" s="80"/>
      <c r="B19" s="80"/>
      <c r="C19" s="80"/>
      <c r="D19" s="80"/>
      <c r="E19" s="80"/>
    </row>
    <row r="20" spans="1:5" ht="18.75" thickBot="1" x14ac:dyDescent="0.3">
      <c r="A20" s="80"/>
      <c r="B20" s="709" t="s">
        <v>71</v>
      </c>
      <c r="C20" s="709"/>
      <c r="D20" s="709"/>
      <c r="E20" s="80"/>
    </row>
    <row r="21" spans="1:5" ht="18.75" thickBot="1" x14ac:dyDescent="0.3">
      <c r="A21" s="710" t="s">
        <v>49</v>
      </c>
      <c r="B21" s="712" t="s">
        <v>50</v>
      </c>
      <c r="C21" s="714" t="s">
        <v>51</v>
      </c>
      <c r="D21" s="715"/>
      <c r="E21" s="716"/>
    </row>
    <row r="22" spans="1:5" ht="44.25" customHeight="1" x14ac:dyDescent="0.25">
      <c r="A22" s="711"/>
      <c r="B22" s="713"/>
      <c r="C22" s="402" t="s">
        <v>72</v>
      </c>
      <c r="D22" s="120" t="s">
        <v>73</v>
      </c>
      <c r="E22" s="403" t="s">
        <v>74</v>
      </c>
    </row>
    <row r="23" spans="1:5" x14ac:dyDescent="0.25">
      <c r="A23" s="693" t="s">
        <v>55</v>
      </c>
      <c r="B23" s="84" t="s">
        <v>56</v>
      </c>
      <c r="C23" s="89" t="e">
        <f>#REF!</f>
        <v>#REF!</v>
      </c>
      <c r="D23" s="86"/>
      <c r="E23" s="87"/>
    </row>
    <row r="24" spans="1:5" x14ac:dyDescent="0.25">
      <c r="A24" s="694"/>
      <c r="B24" s="88" t="s">
        <v>57</v>
      </c>
      <c r="C24" s="89" t="e">
        <f>#REF!</f>
        <v>#REF!</v>
      </c>
      <c r="D24" s="90"/>
      <c r="E24" s="91"/>
    </row>
    <row r="25" spans="1:5" x14ac:dyDescent="0.25">
      <c r="A25" s="695"/>
      <c r="B25" s="92" t="s">
        <v>58</v>
      </c>
      <c r="C25" s="93" t="e">
        <f>#REF!</f>
        <v>#REF!</v>
      </c>
      <c r="D25" s="121"/>
      <c r="E25" s="122"/>
    </row>
    <row r="26" spans="1:5" x14ac:dyDescent="0.25">
      <c r="A26" s="96" t="s">
        <v>59</v>
      </c>
      <c r="B26" s="97" t="s">
        <v>60</v>
      </c>
      <c r="C26" s="123" t="e">
        <f>#REF!</f>
        <v>#REF!</v>
      </c>
      <c r="D26" s="99"/>
      <c r="E26" s="100"/>
    </row>
    <row r="27" spans="1:5" x14ac:dyDescent="0.25">
      <c r="A27" s="96" t="s">
        <v>61</v>
      </c>
      <c r="B27" s="97" t="s">
        <v>62</v>
      </c>
      <c r="C27" s="123" t="e">
        <f>#REF!</f>
        <v>#REF!</v>
      </c>
      <c r="D27" s="99"/>
      <c r="E27" s="100"/>
    </row>
    <row r="28" spans="1:5" x14ac:dyDescent="0.25">
      <c r="A28" s="696" t="s">
        <v>63</v>
      </c>
      <c r="B28" s="124" t="s">
        <v>64</v>
      </c>
      <c r="C28" s="89" t="e">
        <f>#REF!</f>
        <v>#REF!</v>
      </c>
      <c r="D28" s="125"/>
      <c r="E28" s="126"/>
    </row>
    <row r="29" spans="1:5" x14ac:dyDescent="0.25">
      <c r="A29" s="697"/>
      <c r="B29" s="102" t="s">
        <v>65</v>
      </c>
      <c r="C29" s="89" t="e">
        <f>#REF!</f>
        <v>#REF!</v>
      </c>
      <c r="D29" s="104"/>
      <c r="E29" s="105"/>
    </row>
    <row r="30" spans="1:5" x14ac:dyDescent="0.25">
      <c r="A30" s="698"/>
      <c r="B30" s="88" t="s">
        <v>66</v>
      </c>
      <c r="C30" s="89" t="e">
        <f>#REF!</f>
        <v>#REF!</v>
      </c>
      <c r="D30" s="90"/>
      <c r="E30" s="91"/>
    </row>
    <row r="31" spans="1:5" x14ac:dyDescent="0.25">
      <c r="A31" s="698"/>
      <c r="B31" s="88" t="s">
        <v>67</v>
      </c>
      <c r="C31" s="89" t="e">
        <f>#REF!</f>
        <v>#REF!</v>
      </c>
      <c r="D31" s="127" t="e">
        <f>#REF!+#REF!</f>
        <v>#REF!</v>
      </c>
      <c r="E31" s="128" t="e">
        <f>#REF!</f>
        <v>#REF!</v>
      </c>
    </row>
    <row r="32" spans="1:5" x14ac:dyDescent="0.25">
      <c r="A32" s="110" t="s">
        <v>68</v>
      </c>
      <c r="B32" s="97" t="s">
        <v>2</v>
      </c>
      <c r="C32" s="123" t="e">
        <f>#REF!</f>
        <v>#REF!</v>
      </c>
      <c r="D32" s="111" t="e">
        <f>#REF!</f>
        <v>#REF!</v>
      </c>
      <c r="E32" s="112"/>
    </row>
    <row r="33" spans="1:6" x14ac:dyDescent="0.25">
      <c r="A33" s="499" t="s">
        <v>69</v>
      </c>
      <c r="B33" s="113" t="s">
        <v>70</v>
      </c>
      <c r="C33" s="89">
        <v>0</v>
      </c>
      <c r="D33" s="115"/>
      <c r="E33" s="116"/>
    </row>
    <row r="34" spans="1:6" ht="19.5" thickBot="1" x14ac:dyDescent="0.35">
      <c r="A34" s="699" t="s">
        <v>1</v>
      </c>
      <c r="B34" s="700"/>
      <c r="C34" s="129" t="e">
        <f>SUM(C23:C33)</f>
        <v>#REF!</v>
      </c>
      <c r="D34" s="130" t="e">
        <f>SUM(D23:D33)</f>
        <v>#REF!</v>
      </c>
      <c r="E34" s="131" t="e">
        <f>SUM(E23:E33)</f>
        <v>#REF!</v>
      </c>
    </row>
    <row r="35" spans="1:6" x14ac:dyDescent="0.25">
      <c r="A35" s="80"/>
      <c r="B35" s="80"/>
      <c r="C35" s="80"/>
      <c r="D35" s="80"/>
      <c r="E35" s="80"/>
    </row>
    <row r="36" spans="1:6" x14ac:dyDescent="0.25">
      <c r="A36" s="80"/>
      <c r="B36" s="80"/>
      <c r="C36" s="80"/>
      <c r="D36" s="80"/>
      <c r="E36" s="80"/>
    </row>
    <row r="37" spans="1:6" ht="18.75" x14ac:dyDescent="0.3">
      <c r="A37" s="132" t="s">
        <v>75</v>
      </c>
      <c r="B37" s="133"/>
      <c r="C37" s="133"/>
      <c r="D37" s="133"/>
      <c r="E37" s="133"/>
    </row>
    <row r="38" spans="1:6" x14ac:dyDescent="0.25">
      <c r="A38" s="133"/>
      <c r="B38" s="133"/>
      <c r="C38" s="133"/>
      <c r="D38" s="133"/>
      <c r="E38" s="133"/>
    </row>
    <row r="39" spans="1:6" ht="18.75" x14ac:dyDescent="0.3">
      <c r="A39" s="134" t="s">
        <v>76</v>
      </c>
      <c r="B39" s="133"/>
      <c r="C39" s="133"/>
      <c r="D39" s="133"/>
      <c r="E39" s="133"/>
    </row>
    <row r="40" spans="1:6" ht="19.5" thickBot="1" x14ac:dyDescent="0.35">
      <c r="A40" s="135" t="s">
        <v>77</v>
      </c>
      <c r="B40" s="701"/>
      <c r="C40" s="701"/>
      <c r="D40" s="701"/>
      <c r="E40" s="701"/>
    </row>
    <row r="41" spans="1:6" ht="48.75" customHeight="1" x14ac:dyDescent="0.25">
      <c r="A41" s="136" t="s">
        <v>78</v>
      </c>
      <c r="B41" s="137" t="s">
        <v>79</v>
      </c>
      <c r="C41" s="137" t="s">
        <v>80</v>
      </c>
      <c r="D41" s="137" t="s">
        <v>81</v>
      </c>
      <c r="E41" s="138" t="s">
        <v>82</v>
      </c>
      <c r="F41" s="139"/>
    </row>
    <row r="42" spans="1:6" ht="18.75" thickBot="1" x14ac:dyDescent="0.3">
      <c r="A42" s="140" t="e">
        <f>#REF!</f>
        <v>#REF!</v>
      </c>
      <c r="B42" s="140" t="e">
        <f>#REF!</f>
        <v>#REF!</v>
      </c>
      <c r="C42" s="140" t="e">
        <f>A42*B42</f>
        <v>#REF!</v>
      </c>
      <c r="D42" s="140" t="e">
        <f>#REF!</f>
        <v>#REF!</v>
      </c>
      <c r="E42" s="141" t="e">
        <f>C42*D42/1000</f>
        <v>#REF!</v>
      </c>
    </row>
    <row r="43" spans="1:6" x14ac:dyDescent="0.25">
      <c r="A43" s="133"/>
      <c r="B43" s="133"/>
      <c r="C43" s="133"/>
      <c r="D43" s="133"/>
      <c r="E43" s="133"/>
    </row>
    <row r="44" spans="1:6" ht="19.5" thickBot="1" x14ac:dyDescent="0.35">
      <c r="A44" s="142" t="s">
        <v>83</v>
      </c>
      <c r="B44" s="701" t="s">
        <v>84</v>
      </c>
      <c r="C44" s="701"/>
      <c r="D44" s="701"/>
      <c r="E44" s="701"/>
    </row>
    <row r="45" spans="1:6" ht="48.75" x14ac:dyDescent="0.25">
      <c r="A45" s="136" t="s">
        <v>85</v>
      </c>
      <c r="B45" s="137" t="s">
        <v>86</v>
      </c>
      <c r="C45" s="137" t="s">
        <v>87</v>
      </c>
      <c r="D45" s="137" t="s">
        <v>88</v>
      </c>
      <c r="E45" s="138" t="s">
        <v>89</v>
      </c>
    </row>
    <row r="46" spans="1:6" ht="18.75" thickBot="1" x14ac:dyDescent="0.3">
      <c r="A46" s="140" t="e">
        <f>#REF!</f>
        <v>#REF!</v>
      </c>
      <c r="B46" s="140" t="e">
        <f>#REF!</f>
        <v>#REF!</v>
      </c>
      <c r="C46" s="143" t="e">
        <f>+A46*B46/1000</f>
        <v>#REF!</v>
      </c>
      <c r="D46" s="140" t="e">
        <f>+D42</f>
        <v>#REF!</v>
      </c>
      <c r="E46" s="141" t="e">
        <f>C46/D46*1000</f>
        <v>#REF!</v>
      </c>
    </row>
    <row r="47" spans="1:6" x14ac:dyDescent="0.25">
      <c r="A47" s="133"/>
      <c r="B47" s="133"/>
      <c r="C47" s="133"/>
      <c r="D47" s="133"/>
      <c r="E47" s="133"/>
    </row>
    <row r="48" spans="1:6" ht="19.5" thickBot="1" x14ac:dyDescent="0.35">
      <c r="A48" s="144"/>
      <c r="B48" s="144" t="s">
        <v>90</v>
      </c>
      <c r="C48" s="144"/>
      <c r="D48" s="144"/>
      <c r="E48" s="144"/>
    </row>
    <row r="49" spans="1:5" ht="48.75" customHeight="1" x14ac:dyDescent="0.25">
      <c r="A49" s="136" t="s">
        <v>91</v>
      </c>
      <c r="B49" s="137" t="s">
        <v>86</v>
      </c>
      <c r="C49" s="137" t="s">
        <v>92</v>
      </c>
      <c r="D49" s="137" t="s">
        <v>88</v>
      </c>
      <c r="E49" s="138" t="s">
        <v>89</v>
      </c>
    </row>
    <row r="50" spans="1:5" ht="18.75" thickBot="1" x14ac:dyDescent="0.3">
      <c r="A50" s="140" t="e">
        <f>#REF!</f>
        <v>#REF!</v>
      </c>
      <c r="B50" s="140" t="e">
        <f>#REF!</f>
        <v>#REF!</v>
      </c>
      <c r="C50" s="143" t="e">
        <f>+A50*B50/1000</f>
        <v>#REF!</v>
      </c>
      <c r="D50" s="140" t="e">
        <f>+D42</f>
        <v>#REF!</v>
      </c>
      <c r="E50" s="141" t="e">
        <f>C50/D50*1000</f>
        <v>#REF!</v>
      </c>
    </row>
    <row r="51" spans="1:5" x14ac:dyDescent="0.25">
      <c r="A51" s="133"/>
      <c r="B51" s="133"/>
      <c r="C51" s="133"/>
      <c r="D51" s="133"/>
      <c r="E51" s="133"/>
    </row>
    <row r="52" spans="1:5" ht="19.5" thickBot="1" x14ac:dyDescent="0.35">
      <c r="A52" s="142"/>
      <c r="B52" s="701" t="s">
        <v>93</v>
      </c>
      <c r="C52" s="701"/>
      <c r="D52" s="701"/>
      <c r="E52" s="701"/>
    </row>
    <row r="53" spans="1:5" ht="35.25" customHeight="1" x14ac:dyDescent="0.25">
      <c r="A53" s="136" t="s">
        <v>94</v>
      </c>
      <c r="B53" s="137" t="s">
        <v>95</v>
      </c>
      <c r="C53" s="137" t="s">
        <v>87</v>
      </c>
      <c r="D53" s="137" t="s">
        <v>81</v>
      </c>
      <c r="E53" s="138" t="s">
        <v>96</v>
      </c>
    </row>
    <row r="54" spans="1:5" ht="18.75" thickBot="1" x14ac:dyDescent="0.3">
      <c r="A54" s="140" t="e">
        <f>#REF!</f>
        <v>#REF!</v>
      </c>
      <c r="B54" s="140" t="e">
        <f>#REF!</f>
        <v>#REF!</v>
      </c>
      <c r="C54" s="140" t="e">
        <f>E54*D54/1000</f>
        <v>#REF!</v>
      </c>
      <c r="D54" s="145" t="e">
        <f>+D42</f>
        <v>#REF!</v>
      </c>
      <c r="E54" s="143" t="e">
        <f>+A54*B54</f>
        <v>#REF!</v>
      </c>
    </row>
    <row r="55" spans="1:5" x14ac:dyDescent="0.25">
      <c r="A55" s="80"/>
      <c r="B55" s="80"/>
      <c r="C55" s="80"/>
      <c r="D55" s="80"/>
      <c r="E55" s="80"/>
    </row>
    <row r="56" spans="1:5" ht="19.5" thickBot="1" x14ac:dyDescent="0.35">
      <c r="A56" s="142" t="s">
        <v>3</v>
      </c>
      <c r="B56" s="701" t="s">
        <v>97</v>
      </c>
      <c r="C56" s="701"/>
      <c r="D56" s="701"/>
      <c r="E56" s="701"/>
    </row>
    <row r="57" spans="1:5" ht="48.75" x14ac:dyDescent="0.25">
      <c r="A57" s="136" t="s">
        <v>98</v>
      </c>
      <c r="B57" s="137" t="s">
        <v>99</v>
      </c>
      <c r="C57" s="137" t="s">
        <v>87</v>
      </c>
      <c r="D57" s="137" t="s">
        <v>88</v>
      </c>
      <c r="E57" s="138" t="s">
        <v>96</v>
      </c>
    </row>
    <row r="58" spans="1:5" ht="18.75" thickBot="1" x14ac:dyDescent="0.3">
      <c r="A58" s="140" t="e">
        <f>#REF!</f>
        <v>#REF!</v>
      </c>
      <c r="B58" s="140">
        <v>281780.71000000002</v>
      </c>
      <c r="C58" s="143" t="e">
        <f>+A58*B58/1000000</f>
        <v>#REF!</v>
      </c>
      <c r="D58" s="140" t="e">
        <f>+D42</f>
        <v>#REF!</v>
      </c>
      <c r="E58" s="141" t="e">
        <f>C58/D58*1000</f>
        <v>#REF!</v>
      </c>
    </row>
    <row r="59" spans="1:5" x14ac:dyDescent="0.25">
      <c r="A59" s="133"/>
      <c r="B59" s="133"/>
      <c r="C59" s="133"/>
      <c r="D59" s="133"/>
      <c r="E59" s="133"/>
    </row>
    <row r="60" spans="1:5" ht="19.5" thickBot="1" x14ac:dyDescent="0.35">
      <c r="A60" s="144"/>
      <c r="B60" s="144" t="s">
        <v>100</v>
      </c>
      <c r="C60" s="144"/>
      <c r="D60" s="144"/>
      <c r="E60" s="144"/>
    </row>
    <row r="61" spans="1:5" ht="48.75" x14ac:dyDescent="0.25">
      <c r="A61" s="136" t="s">
        <v>98</v>
      </c>
      <c r="B61" s="137" t="s">
        <v>99</v>
      </c>
      <c r="C61" s="137" t="s">
        <v>87</v>
      </c>
      <c r="D61" s="137" t="s">
        <v>88</v>
      </c>
      <c r="E61" s="138" t="s">
        <v>89</v>
      </c>
    </row>
    <row r="62" spans="1:5" ht="18.75" thickBot="1" x14ac:dyDescent="0.3">
      <c r="A62" s="140" t="e">
        <f>#REF!</f>
        <v>#REF!</v>
      </c>
      <c r="B62" s="140">
        <v>383371.85</v>
      </c>
      <c r="C62" s="143" t="e">
        <f>+A62*B62/1000000</f>
        <v>#REF!</v>
      </c>
      <c r="D62" s="140" t="e">
        <f>+D42</f>
        <v>#REF!</v>
      </c>
      <c r="E62" s="141" t="e">
        <f>C62/D62*1000</f>
        <v>#REF!</v>
      </c>
    </row>
    <row r="63" spans="1:5" x14ac:dyDescent="0.25">
      <c r="A63" s="80"/>
      <c r="B63" s="80"/>
      <c r="C63" s="80"/>
      <c r="D63" s="80"/>
      <c r="E63" s="80"/>
    </row>
    <row r="64" spans="1:5" x14ac:dyDescent="0.25">
      <c r="A64" s="80"/>
      <c r="B64" s="80"/>
      <c r="C64" s="80"/>
      <c r="D64" s="80"/>
      <c r="E64" s="80"/>
    </row>
    <row r="65" spans="1:5" ht="18.75" x14ac:dyDescent="0.3">
      <c r="A65" s="134" t="s">
        <v>101</v>
      </c>
      <c r="B65" s="80"/>
      <c r="C65" s="80"/>
      <c r="D65" s="80"/>
      <c r="E65" s="80"/>
    </row>
    <row r="66" spans="1:5" ht="19.5" thickBot="1" x14ac:dyDescent="0.35">
      <c r="A66" s="146" t="s">
        <v>77</v>
      </c>
      <c r="B66" s="701"/>
      <c r="C66" s="701"/>
      <c r="D66" s="701"/>
      <c r="E66" s="701"/>
    </row>
    <row r="67" spans="1:5" ht="48.75" x14ac:dyDescent="0.25">
      <c r="A67" s="136" t="s">
        <v>78</v>
      </c>
      <c r="B67" s="137" t="s">
        <v>102</v>
      </c>
      <c r="C67" s="137" t="s">
        <v>80</v>
      </c>
      <c r="D67" s="137" t="s">
        <v>88</v>
      </c>
      <c r="E67" s="138" t="s">
        <v>82</v>
      </c>
    </row>
    <row r="68" spans="1:5" ht="18.75" thickBot="1" x14ac:dyDescent="0.3">
      <c r="A68" s="147" t="e">
        <f>#REF!</f>
        <v>#REF!</v>
      </c>
      <c r="B68" s="148" t="e">
        <f>#REF!</f>
        <v>#REF!</v>
      </c>
      <c r="C68" s="149" t="e">
        <f>A68*B68</f>
        <v>#REF!</v>
      </c>
      <c r="D68" s="149" t="e">
        <f>#REF!</f>
        <v>#REF!</v>
      </c>
      <c r="E68" s="150" t="e">
        <f>C68*D68/1000</f>
        <v>#REF!</v>
      </c>
    </row>
    <row r="69" spans="1:5" ht="18.75" x14ac:dyDescent="0.3">
      <c r="A69" s="134"/>
      <c r="B69" s="80"/>
      <c r="C69" s="80"/>
      <c r="D69" s="80"/>
      <c r="E69" s="80"/>
    </row>
    <row r="70" spans="1:5" ht="19.5" thickBot="1" x14ac:dyDescent="0.35">
      <c r="A70" s="142" t="s">
        <v>83</v>
      </c>
      <c r="B70" s="701" t="s">
        <v>84</v>
      </c>
      <c r="C70" s="701"/>
      <c r="D70" s="701"/>
      <c r="E70" s="701"/>
    </row>
    <row r="71" spans="1:5" ht="48.75" x14ac:dyDescent="0.25">
      <c r="A71" s="136" t="s">
        <v>85</v>
      </c>
      <c r="B71" s="137" t="s">
        <v>86</v>
      </c>
      <c r="C71" s="137" t="s">
        <v>87</v>
      </c>
      <c r="D71" s="137" t="s">
        <v>88</v>
      </c>
      <c r="E71" s="138" t="s">
        <v>89</v>
      </c>
    </row>
    <row r="72" spans="1:5" ht="18.75" thickBot="1" x14ac:dyDescent="0.3">
      <c r="A72" s="147" t="e">
        <f>#REF!</f>
        <v>#REF!</v>
      </c>
      <c r="B72" s="148" t="e">
        <f>B46</f>
        <v>#REF!</v>
      </c>
      <c r="C72" s="149" t="e">
        <f>+A72*B72/1000</f>
        <v>#REF!</v>
      </c>
      <c r="D72" s="149" t="e">
        <f>+D58</f>
        <v>#REF!</v>
      </c>
      <c r="E72" s="150" t="e">
        <f>C72/D72*1000</f>
        <v>#REF!</v>
      </c>
    </row>
    <row r="73" spans="1:5" x14ac:dyDescent="0.25">
      <c r="A73" s="80"/>
      <c r="B73" s="80"/>
      <c r="C73" s="80"/>
      <c r="D73" s="80"/>
      <c r="E73" s="80"/>
    </row>
    <row r="74" spans="1:5" ht="19.5" thickBot="1" x14ac:dyDescent="0.35">
      <c r="A74" s="142"/>
      <c r="B74" s="701" t="s">
        <v>93</v>
      </c>
      <c r="C74" s="701"/>
      <c r="D74" s="701"/>
      <c r="E74" s="701"/>
    </row>
    <row r="75" spans="1:5" ht="48.75" x14ac:dyDescent="0.25">
      <c r="A75" s="136" t="s">
        <v>94</v>
      </c>
      <c r="B75" s="137" t="s">
        <v>95</v>
      </c>
      <c r="C75" s="137" t="s">
        <v>87</v>
      </c>
      <c r="D75" s="137" t="s">
        <v>81</v>
      </c>
      <c r="E75" s="138" t="s">
        <v>96</v>
      </c>
    </row>
    <row r="76" spans="1:5" ht="18.75" thickBot="1" x14ac:dyDescent="0.3">
      <c r="A76" s="147" t="e">
        <f>#REF!</f>
        <v>#REF!</v>
      </c>
      <c r="B76" s="148" t="e">
        <f>#REF!</f>
        <v>#REF!</v>
      </c>
      <c r="C76" s="149" t="e">
        <f>E76*D76/1000</f>
        <v>#REF!</v>
      </c>
      <c r="D76" s="149" t="e">
        <f>D68</f>
        <v>#REF!</v>
      </c>
      <c r="E76" s="149" t="e">
        <f>+A76*B76</f>
        <v>#REF!</v>
      </c>
    </row>
    <row r="77" spans="1:5" x14ac:dyDescent="0.25">
      <c r="A77" s="80"/>
      <c r="B77" s="80"/>
      <c r="C77" s="80"/>
      <c r="D77" s="80"/>
      <c r="E77" s="80"/>
    </row>
    <row r="78" spans="1:5" ht="19.5" thickBot="1" x14ac:dyDescent="0.35">
      <c r="A78" s="142" t="s">
        <v>3</v>
      </c>
      <c r="B78" s="701" t="s">
        <v>97</v>
      </c>
      <c r="C78" s="701"/>
      <c r="D78" s="701"/>
      <c r="E78" s="701"/>
    </row>
    <row r="79" spans="1:5" ht="48.75" x14ac:dyDescent="0.25">
      <c r="A79" s="136" t="s">
        <v>98</v>
      </c>
      <c r="B79" s="137" t="s">
        <v>99</v>
      </c>
      <c r="C79" s="137" t="s">
        <v>87</v>
      </c>
      <c r="D79" s="137" t="s">
        <v>88</v>
      </c>
      <c r="E79" s="138" t="s">
        <v>96</v>
      </c>
    </row>
    <row r="80" spans="1:5" ht="18.75" thickBot="1" x14ac:dyDescent="0.3">
      <c r="A80" s="147" t="e">
        <f>#REF!</f>
        <v>#REF!</v>
      </c>
      <c r="B80" s="148">
        <v>281780.71000000002</v>
      </c>
      <c r="C80" s="149" t="e">
        <f>+A80*B80/1000000</f>
        <v>#REF!</v>
      </c>
      <c r="D80" s="149" t="e">
        <f>+D76</f>
        <v>#REF!</v>
      </c>
      <c r="E80" s="150" t="e">
        <f>C80/D80*1000</f>
        <v>#REF!</v>
      </c>
    </row>
    <row r="81" spans="1:9" x14ac:dyDescent="0.25">
      <c r="A81" s="80"/>
      <c r="B81" s="80"/>
      <c r="C81" s="80"/>
      <c r="D81" s="80"/>
      <c r="E81" s="80"/>
    </row>
    <row r="82" spans="1:9" ht="19.5" thickBot="1" x14ac:dyDescent="0.35">
      <c r="A82" s="151" t="s">
        <v>103</v>
      </c>
      <c r="B82" s="133"/>
      <c r="C82" s="133"/>
      <c r="D82" s="133"/>
      <c r="E82" s="133"/>
    </row>
    <row r="83" spans="1:9" x14ac:dyDescent="0.25">
      <c r="A83" s="152"/>
      <c r="B83" s="153" t="s">
        <v>56</v>
      </c>
      <c r="C83" s="153" t="s">
        <v>60</v>
      </c>
      <c r="D83" s="153" t="s">
        <v>64</v>
      </c>
      <c r="E83" s="154" t="s">
        <v>65</v>
      </c>
    </row>
    <row r="84" spans="1:9" ht="22.5" customHeight="1" thickBot="1" x14ac:dyDescent="0.3">
      <c r="A84" s="691" t="s">
        <v>104</v>
      </c>
      <c r="B84" s="155" t="e">
        <f>((#REF!+#REF!)/2)+(10723038.5/1000000)</f>
        <v>#REF!</v>
      </c>
      <c r="C84" s="155" t="e">
        <f>((#REF!+#REF!)/2)+(5831879.1/1000000)</f>
        <v>#REF!</v>
      </c>
      <c r="D84" s="155" t="e">
        <f>((#REF!+#REF!)/2)-(616056.68/1000000)</f>
        <v>#REF!</v>
      </c>
      <c r="E84" s="155" t="e">
        <f>#REF!/2</f>
        <v>#REF!</v>
      </c>
    </row>
    <row r="85" spans="1:9" ht="18.75" thickTop="1" x14ac:dyDescent="0.25">
      <c r="A85" s="691"/>
      <c r="B85" s="156" t="s">
        <v>67</v>
      </c>
      <c r="C85" s="156" t="s">
        <v>105</v>
      </c>
      <c r="D85" s="156" t="s">
        <v>62</v>
      </c>
      <c r="E85" s="156" t="s">
        <v>66</v>
      </c>
    </row>
    <row r="86" spans="1:9" ht="21" customHeight="1" thickBot="1" x14ac:dyDescent="0.3">
      <c r="A86" s="692"/>
      <c r="B86" s="155" t="e">
        <f>#REF!*0.25</f>
        <v>#REF!</v>
      </c>
      <c r="C86" s="155" t="e">
        <f>#REF!*0.25</f>
        <v>#REF!</v>
      </c>
      <c r="D86" s="155" t="e">
        <f>#REF!*0.3</f>
        <v>#REF!</v>
      </c>
      <c r="E86" s="155" t="e">
        <f>#REF!*0.25</f>
        <v>#REF!</v>
      </c>
    </row>
    <row r="87" spans="1:9" ht="21" customHeight="1" thickTop="1" x14ac:dyDescent="0.25">
      <c r="A87" s="157"/>
      <c r="B87" s="156" t="s">
        <v>106</v>
      </c>
      <c r="C87" s="158" t="s">
        <v>2</v>
      </c>
      <c r="D87" s="158"/>
      <c r="E87" s="158"/>
    </row>
    <row r="88" spans="1:9" ht="21" customHeight="1" thickBot="1" x14ac:dyDescent="0.3">
      <c r="A88" s="157"/>
      <c r="B88" s="155" t="e">
        <f>#REF!*0.25</f>
        <v>#REF!</v>
      </c>
      <c r="C88" s="155">
        <f>(-171742.74-170611.07)/1000000</f>
        <v>-0.34235380999999998</v>
      </c>
      <c r="D88" s="155"/>
      <c r="E88" s="155"/>
    </row>
    <row r="89" spans="1:9" ht="18.75" x14ac:dyDescent="0.3">
      <c r="A89" s="80"/>
      <c r="B89" s="80"/>
      <c r="C89" s="80"/>
      <c r="D89" s="80"/>
      <c r="E89" s="159" t="s">
        <v>1</v>
      </c>
    </row>
    <row r="90" spans="1:9" ht="18.75" thickBot="1" x14ac:dyDescent="0.3">
      <c r="A90" s="80"/>
      <c r="B90" s="80"/>
      <c r="C90" s="80"/>
      <c r="D90" s="80"/>
      <c r="E90" s="160" t="e">
        <f>B84+C84+D84+E84+B86+C86+D86+E86+B88+C88</f>
        <v>#REF!</v>
      </c>
    </row>
    <row r="91" spans="1:9" x14ac:dyDescent="0.25">
      <c r="A91" s="80"/>
      <c r="B91" s="80"/>
      <c r="C91" s="80"/>
      <c r="D91" s="80"/>
      <c r="E91" s="80"/>
    </row>
    <row r="92" spans="1:9" ht="29.25" thickBot="1" x14ac:dyDescent="0.3">
      <c r="A92" s="80"/>
      <c r="B92" s="161" t="s">
        <v>4</v>
      </c>
      <c r="C92" s="162"/>
      <c r="D92" s="161" t="s">
        <v>107</v>
      </c>
      <c r="E92" s="80"/>
    </row>
    <row r="93" spans="1:9" ht="36.75" thickBot="1" x14ac:dyDescent="0.3">
      <c r="A93" s="163" t="s">
        <v>108</v>
      </c>
      <c r="B93" s="164" t="e">
        <f>#REF!</f>
        <v>#REF!</v>
      </c>
      <c r="C93" s="165"/>
      <c r="D93" s="166" t="e">
        <f>B93*D42/1000</f>
        <v>#REF!</v>
      </c>
      <c r="E93" s="80"/>
    </row>
    <row r="94" spans="1:9" ht="18.75" thickBot="1" x14ac:dyDescent="0.3">
      <c r="A94" s="80"/>
      <c r="B94" s="133"/>
      <c r="C94" s="133"/>
      <c r="D94" s="133"/>
      <c r="E94" s="80"/>
    </row>
    <row r="95" spans="1:9" ht="20.100000000000001" customHeight="1" thickBot="1" x14ac:dyDescent="0.3">
      <c r="A95" s="167" t="s">
        <v>109</v>
      </c>
      <c r="B95" s="168" t="e">
        <f>#REF!</f>
        <v>#REF!</v>
      </c>
      <c r="C95" s="165"/>
      <c r="D95" s="169" t="e">
        <f>B95*D42/1000</f>
        <v>#REF!</v>
      </c>
      <c r="E95" s="80"/>
    </row>
    <row r="96" spans="1:9" ht="18.75" thickBot="1" x14ac:dyDescent="0.3">
      <c r="A96" s="80"/>
      <c r="B96" s="170"/>
      <c r="C96" s="171"/>
      <c r="D96" s="170"/>
      <c r="E96" s="80"/>
      <c r="I96" s="172"/>
    </row>
    <row r="97" spans="1:12" ht="18.75" thickBot="1" x14ac:dyDescent="0.3">
      <c r="A97" s="167" t="s">
        <v>282</v>
      </c>
      <c r="B97" s="168" t="e">
        <f>#REF!</f>
        <v>#REF!</v>
      </c>
      <c r="C97" s="171"/>
      <c r="D97" s="169" t="e">
        <f>B97*D42/1000</f>
        <v>#REF!</v>
      </c>
      <c r="E97" s="80"/>
      <c r="I97" s="172"/>
    </row>
    <row r="98" spans="1:12" ht="18.75" thickBot="1" x14ac:dyDescent="0.3">
      <c r="A98" s="80"/>
      <c r="B98" s="170"/>
      <c r="C98" s="171"/>
      <c r="D98" s="170"/>
      <c r="E98" s="80"/>
      <c r="I98" s="172"/>
    </row>
    <row r="99" spans="1:12" ht="20.100000000000001" customHeight="1" thickBot="1" x14ac:dyDescent="0.35">
      <c r="A99" s="173" t="s">
        <v>110</v>
      </c>
      <c r="B99" s="174" t="e">
        <f>+C42+E46+E50+E54+E58+E62+B97-E90-B93-B95</f>
        <v>#REF!</v>
      </c>
      <c r="C99" s="175"/>
      <c r="D99" s="176" t="e">
        <f>B99*D42/1000</f>
        <v>#REF!</v>
      </c>
      <c r="E99" s="80"/>
      <c r="G99" s="177"/>
      <c r="I99" s="172"/>
    </row>
    <row r="100" spans="1:12" ht="19.5" x14ac:dyDescent="0.35">
      <c r="A100" s="82"/>
      <c r="B100" s="178"/>
      <c r="C100" s="178"/>
      <c r="D100" s="178"/>
      <c r="E100" s="82"/>
      <c r="I100" s="172"/>
    </row>
    <row r="101" spans="1:12" x14ac:dyDescent="0.25">
      <c r="A101" s="82"/>
      <c r="B101" s="82"/>
      <c r="C101" s="82"/>
      <c r="D101" s="82"/>
      <c r="E101" s="82"/>
      <c r="L101" s="179"/>
    </row>
    <row r="102" spans="1:12" x14ac:dyDescent="0.25">
      <c r="L102" s="179"/>
    </row>
  </sheetData>
  <mergeCells count="25">
    <mergeCell ref="A1:E1"/>
    <mergeCell ref="A2:E2"/>
    <mergeCell ref="B4:D4"/>
    <mergeCell ref="A5:A6"/>
    <mergeCell ref="B5:B6"/>
    <mergeCell ref="C5:E5"/>
    <mergeCell ref="A7:A9"/>
    <mergeCell ref="A12:A15"/>
    <mergeCell ref="A18:B18"/>
    <mergeCell ref="B20:D20"/>
    <mergeCell ref="A21:A22"/>
    <mergeCell ref="B21:B22"/>
    <mergeCell ref="C21:E21"/>
    <mergeCell ref="A84:A86"/>
    <mergeCell ref="A23:A25"/>
    <mergeCell ref="A28:A31"/>
    <mergeCell ref="A34:B34"/>
    <mergeCell ref="B40:E40"/>
    <mergeCell ref="B44:E44"/>
    <mergeCell ref="B52:E52"/>
    <mergeCell ref="B56:E56"/>
    <mergeCell ref="B66:E66"/>
    <mergeCell ref="B70:E70"/>
    <mergeCell ref="B74:E74"/>
    <mergeCell ref="B78:E78"/>
  </mergeCells>
  <printOptions horizontalCentered="1"/>
  <pageMargins left="0.6692913385826772" right="0.39370078740157483" top="0.31496062992125984" bottom="2.0472440944881889" header="0.19685039370078741" footer="0.19685039370078741"/>
  <pageSetup paperSize="9" scale="61" fitToHeight="2" orientation="portrait" r:id="rId1"/>
  <headerFooter>
    <oddHeader>&amp;L&amp;"Rockwell,Normal"DFI/DPO/SSA/22</oddHeader>
    <oddFooter>&amp;R&amp;F du &amp;D</oddFooter>
  </headerFooter>
  <rowBreaks count="1" manualBreakCount="1">
    <brk id="51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7030A0"/>
  </sheetPr>
  <dimension ref="A1:L102"/>
  <sheetViews>
    <sheetView view="pageBreakPreview" zoomScale="80" zoomScaleNormal="100" zoomScaleSheetLayoutView="80" workbookViewId="0">
      <selection activeCell="B98" sqref="B98"/>
    </sheetView>
  </sheetViews>
  <sheetFormatPr baseColWidth="10" defaultRowHeight="18" x14ac:dyDescent="0.25"/>
  <cols>
    <col min="1" max="1" width="35" style="78" customWidth="1"/>
    <col min="2" max="2" width="19.28515625" style="78" customWidth="1"/>
    <col min="3" max="3" width="16.7109375" style="78" customWidth="1"/>
    <col min="4" max="4" width="19.140625" style="78" customWidth="1"/>
    <col min="5" max="5" width="19" style="78" customWidth="1"/>
    <col min="6" max="6" width="16.7109375" style="78" customWidth="1"/>
    <col min="7" max="7" width="14.7109375" style="78" customWidth="1"/>
    <col min="8" max="10" width="11.42578125" style="78"/>
    <col min="11" max="11" width="35.42578125" style="78" customWidth="1"/>
    <col min="12" max="16384" width="11.42578125" style="78"/>
  </cols>
  <sheetData>
    <row r="1" spans="1:9" ht="24.95" customHeight="1" x14ac:dyDescent="0.25">
      <c r="A1" s="717" t="s">
        <v>46</v>
      </c>
      <c r="B1" s="717"/>
      <c r="C1" s="717"/>
      <c r="D1" s="717"/>
      <c r="E1" s="717"/>
      <c r="F1" s="77"/>
      <c r="G1" s="77"/>
    </row>
    <row r="2" spans="1:9" ht="24.95" customHeight="1" x14ac:dyDescent="0.25">
      <c r="A2" s="717" t="s">
        <v>290</v>
      </c>
      <c r="B2" s="717"/>
      <c r="C2" s="717"/>
      <c r="D2" s="717"/>
      <c r="E2" s="717"/>
      <c r="F2" s="77"/>
      <c r="G2" s="77"/>
    </row>
    <row r="4" spans="1:9" ht="20.25" thickBot="1" x14ac:dyDescent="0.4">
      <c r="A4" s="79" t="s">
        <v>47</v>
      </c>
      <c r="B4" s="718" t="s">
        <v>48</v>
      </c>
      <c r="C4" s="718"/>
      <c r="D4" s="718"/>
      <c r="E4" s="80"/>
      <c r="H4" s="81"/>
      <c r="I4" s="82"/>
    </row>
    <row r="5" spans="1:9" ht="15" customHeight="1" thickBot="1" x14ac:dyDescent="0.3">
      <c r="A5" s="719" t="s">
        <v>49</v>
      </c>
      <c r="B5" s="721" t="s">
        <v>50</v>
      </c>
      <c r="C5" s="723" t="s">
        <v>51</v>
      </c>
      <c r="D5" s="724"/>
      <c r="E5" s="725"/>
    </row>
    <row r="6" spans="1:9" ht="43.5" customHeight="1" x14ac:dyDescent="0.25">
      <c r="A6" s="720"/>
      <c r="B6" s="722"/>
      <c r="C6" s="466" t="s">
        <v>52</v>
      </c>
      <c r="D6" s="467" t="s">
        <v>53</v>
      </c>
      <c r="E6" s="83" t="s">
        <v>54</v>
      </c>
    </row>
    <row r="7" spans="1:9" x14ac:dyDescent="0.25">
      <c r="A7" s="702" t="s">
        <v>55</v>
      </c>
      <c r="B7" s="84" t="s">
        <v>56</v>
      </c>
      <c r="C7" s="85" t="e">
        <f>#REF!</f>
        <v>#REF!</v>
      </c>
      <c r="D7" s="86"/>
      <c r="E7" s="87"/>
    </row>
    <row r="8" spans="1:9" x14ac:dyDescent="0.25">
      <c r="A8" s="703"/>
      <c r="B8" s="88" t="s">
        <v>57</v>
      </c>
      <c r="C8" s="89" t="e">
        <f>#REF!</f>
        <v>#REF!</v>
      </c>
      <c r="D8" s="90"/>
      <c r="E8" s="91"/>
    </row>
    <row r="9" spans="1:9" x14ac:dyDescent="0.25">
      <c r="A9" s="704"/>
      <c r="B9" s="92" t="s">
        <v>58</v>
      </c>
      <c r="C9" s="93" t="e">
        <f>#REF!</f>
        <v>#REF!</v>
      </c>
      <c r="D9" s="94"/>
      <c r="E9" s="95"/>
    </row>
    <row r="10" spans="1:9" x14ac:dyDescent="0.25">
      <c r="A10" s="96" t="s">
        <v>59</v>
      </c>
      <c r="B10" s="97" t="s">
        <v>60</v>
      </c>
      <c r="C10" s="98" t="e">
        <f>#REF!</f>
        <v>#REF!</v>
      </c>
      <c r="D10" s="99"/>
      <c r="E10" s="100"/>
    </row>
    <row r="11" spans="1:9" x14ac:dyDescent="0.25">
      <c r="A11" s="96" t="s">
        <v>61</v>
      </c>
      <c r="B11" s="97" t="s">
        <v>62</v>
      </c>
      <c r="C11" s="98" t="e">
        <f>#REF!</f>
        <v>#REF!</v>
      </c>
      <c r="D11" s="99"/>
      <c r="E11" s="100"/>
    </row>
    <row r="12" spans="1:9" x14ac:dyDescent="0.25">
      <c r="A12" s="705" t="s">
        <v>63</v>
      </c>
      <c r="B12" s="84" t="s">
        <v>64</v>
      </c>
      <c r="C12" s="101" t="e">
        <f>#REF!</f>
        <v>#REF!</v>
      </c>
      <c r="D12" s="86"/>
      <c r="E12" s="87"/>
    </row>
    <row r="13" spans="1:9" x14ac:dyDescent="0.25">
      <c r="A13" s="697"/>
      <c r="B13" s="102" t="s">
        <v>65</v>
      </c>
      <c r="C13" s="103" t="e">
        <f>#REF!</f>
        <v>#REF!</v>
      </c>
      <c r="D13" s="104"/>
      <c r="E13" s="105"/>
    </row>
    <row r="14" spans="1:9" x14ac:dyDescent="0.25">
      <c r="A14" s="698"/>
      <c r="B14" s="88" t="s">
        <v>66</v>
      </c>
      <c r="C14" s="106" t="e">
        <f>#REF!</f>
        <v>#REF!</v>
      </c>
      <c r="D14" s="90"/>
      <c r="E14" s="91"/>
    </row>
    <row r="15" spans="1:9" x14ac:dyDescent="0.25">
      <c r="A15" s="706"/>
      <c r="B15" s="92" t="s">
        <v>67</v>
      </c>
      <c r="C15" s="107" t="e">
        <f>#REF!</f>
        <v>#REF!</v>
      </c>
      <c r="D15" s="108" t="e">
        <f>#REF!+#REF!</f>
        <v>#REF!</v>
      </c>
      <c r="E15" s="109" t="e">
        <f>#REF!</f>
        <v>#REF!</v>
      </c>
    </row>
    <row r="16" spans="1:9" x14ac:dyDescent="0.25">
      <c r="A16" s="110" t="s">
        <v>68</v>
      </c>
      <c r="B16" s="97" t="s">
        <v>2</v>
      </c>
      <c r="C16" s="98">
        <v>0</v>
      </c>
      <c r="D16" s="111" t="e">
        <f>#REF!</f>
        <v>#REF!</v>
      </c>
      <c r="E16" s="112"/>
    </row>
    <row r="17" spans="1:5" x14ac:dyDescent="0.25">
      <c r="A17" s="468" t="s">
        <v>69</v>
      </c>
      <c r="B17" s="113" t="s">
        <v>70</v>
      </c>
      <c r="C17" s="114">
        <v>0</v>
      </c>
      <c r="D17" s="115"/>
      <c r="E17" s="116"/>
    </row>
    <row r="18" spans="1:5" ht="19.5" thickBot="1" x14ac:dyDescent="0.35">
      <c r="A18" s="707" t="s">
        <v>1</v>
      </c>
      <c r="B18" s="708"/>
      <c r="C18" s="117" t="e">
        <f>SUM(C7:C17)</f>
        <v>#REF!</v>
      </c>
      <c r="D18" s="118" t="e">
        <f>SUM(D7:D17)</f>
        <v>#REF!</v>
      </c>
      <c r="E18" s="119" t="e">
        <f>SUM(E7:E17)</f>
        <v>#REF!</v>
      </c>
    </row>
    <row r="19" spans="1:5" x14ac:dyDescent="0.25">
      <c r="A19" s="80"/>
      <c r="B19" s="80"/>
      <c r="C19" s="80"/>
      <c r="D19" s="80"/>
      <c r="E19" s="80"/>
    </row>
    <row r="20" spans="1:5" ht="18.75" thickBot="1" x14ac:dyDescent="0.3">
      <c r="A20" s="80"/>
      <c r="B20" s="709" t="s">
        <v>71</v>
      </c>
      <c r="C20" s="709"/>
      <c r="D20" s="709"/>
      <c r="E20" s="80"/>
    </row>
    <row r="21" spans="1:5" ht="18.75" thickBot="1" x14ac:dyDescent="0.3">
      <c r="A21" s="710" t="s">
        <v>49</v>
      </c>
      <c r="B21" s="712" t="s">
        <v>50</v>
      </c>
      <c r="C21" s="714" t="s">
        <v>51</v>
      </c>
      <c r="D21" s="715"/>
      <c r="E21" s="716"/>
    </row>
    <row r="22" spans="1:5" ht="44.25" customHeight="1" x14ac:dyDescent="0.25">
      <c r="A22" s="711"/>
      <c r="B22" s="713"/>
      <c r="C22" s="402" t="s">
        <v>72</v>
      </c>
      <c r="D22" s="120" t="s">
        <v>73</v>
      </c>
      <c r="E22" s="403" t="s">
        <v>74</v>
      </c>
    </row>
    <row r="23" spans="1:5" x14ac:dyDescent="0.25">
      <c r="A23" s="693" t="s">
        <v>55</v>
      </c>
      <c r="B23" s="84" t="s">
        <v>56</v>
      </c>
      <c r="C23" s="89" t="e">
        <f>#REF!</f>
        <v>#REF!</v>
      </c>
      <c r="D23" s="86"/>
      <c r="E23" s="87"/>
    </row>
    <row r="24" spans="1:5" x14ac:dyDescent="0.25">
      <c r="A24" s="694"/>
      <c r="B24" s="88" t="s">
        <v>57</v>
      </c>
      <c r="C24" s="89" t="e">
        <f>#REF!</f>
        <v>#REF!</v>
      </c>
      <c r="D24" s="90"/>
      <c r="E24" s="91"/>
    </row>
    <row r="25" spans="1:5" x14ac:dyDescent="0.25">
      <c r="A25" s="695"/>
      <c r="B25" s="92" t="s">
        <v>58</v>
      </c>
      <c r="C25" s="93" t="e">
        <f>#REF!</f>
        <v>#REF!</v>
      </c>
      <c r="D25" s="121"/>
      <c r="E25" s="122"/>
    </row>
    <row r="26" spans="1:5" x14ac:dyDescent="0.25">
      <c r="A26" s="96" t="s">
        <v>59</v>
      </c>
      <c r="B26" s="97" t="s">
        <v>60</v>
      </c>
      <c r="C26" s="123" t="e">
        <f>#REF!</f>
        <v>#REF!</v>
      </c>
      <c r="D26" s="99"/>
      <c r="E26" s="100"/>
    </row>
    <row r="27" spans="1:5" x14ac:dyDescent="0.25">
      <c r="A27" s="96" t="s">
        <v>61</v>
      </c>
      <c r="B27" s="97" t="s">
        <v>62</v>
      </c>
      <c r="C27" s="123" t="e">
        <f>#REF!</f>
        <v>#REF!</v>
      </c>
      <c r="D27" s="99"/>
      <c r="E27" s="100"/>
    </row>
    <row r="28" spans="1:5" x14ac:dyDescent="0.25">
      <c r="A28" s="696" t="s">
        <v>63</v>
      </c>
      <c r="B28" s="124" t="s">
        <v>64</v>
      </c>
      <c r="C28" s="89" t="e">
        <f>#REF!</f>
        <v>#REF!</v>
      </c>
      <c r="D28" s="125"/>
      <c r="E28" s="126"/>
    </row>
    <row r="29" spans="1:5" x14ac:dyDescent="0.25">
      <c r="A29" s="697"/>
      <c r="B29" s="102" t="s">
        <v>65</v>
      </c>
      <c r="C29" s="89" t="e">
        <f>#REF!</f>
        <v>#REF!</v>
      </c>
      <c r="D29" s="104"/>
      <c r="E29" s="105"/>
    </row>
    <row r="30" spans="1:5" x14ac:dyDescent="0.25">
      <c r="A30" s="698"/>
      <c r="B30" s="88" t="s">
        <v>66</v>
      </c>
      <c r="C30" s="89" t="e">
        <f>#REF!</f>
        <v>#REF!</v>
      </c>
      <c r="D30" s="90"/>
      <c r="E30" s="91"/>
    </row>
    <row r="31" spans="1:5" x14ac:dyDescent="0.25">
      <c r="A31" s="698"/>
      <c r="B31" s="88" t="s">
        <v>67</v>
      </c>
      <c r="C31" s="89" t="e">
        <f>#REF!</f>
        <v>#REF!</v>
      </c>
      <c r="D31" s="127" t="e">
        <f>#REF!+#REF!</f>
        <v>#REF!</v>
      </c>
      <c r="E31" s="128" t="e">
        <f>#REF!</f>
        <v>#REF!</v>
      </c>
    </row>
    <row r="32" spans="1:5" x14ac:dyDescent="0.25">
      <c r="A32" s="110" t="s">
        <v>68</v>
      </c>
      <c r="B32" s="97" t="s">
        <v>2</v>
      </c>
      <c r="C32" s="123" t="e">
        <f>#REF!</f>
        <v>#REF!</v>
      </c>
      <c r="D32" s="111" t="e">
        <f>#REF!</f>
        <v>#REF!</v>
      </c>
      <c r="E32" s="112"/>
    </row>
    <row r="33" spans="1:6" x14ac:dyDescent="0.25">
      <c r="A33" s="468" t="s">
        <v>69</v>
      </c>
      <c r="B33" s="113" t="s">
        <v>70</v>
      </c>
      <c r="C33" s="89">
        <v>0</v>
      </c>
      <c r="D33" s="115"/>
      <c r="E33" s="116"/>
    </row>
    <row r="34" spans="1:6" ht="19.5" thickBot="1" x14ac:dyDescent="0.35">
      <c r="A34" s="699" t="s">
        <v>1</v>
      </c>
      <c r="B34" s="700"/>
      <c r="C34" s="129" t="e">
        <f>SUM(C23:C33)</f>
        <v>#REF!</v>
      </c>
      <c r="D34" s="130" t="e">
        <f>SUM(D23:D33)</f>
        <v>#REF!</v>
      </c>
      <c r="E34" s="131" t="e">
        <f>SUM(E23:E33)</f>
        <v>#REF!</v>
      </c>
    </row>
    <row r="35" spans="1:6" x14ac:dyDescent="0.25">
      <c r="A35" s="80"/>
      <c r="B35" s="80"/>
      <c r="C35" s="80"/>
      <c r="D35" s="80"/>
      <c r="E35" s="80"/>
    </row>
    <row r="36" spans="1:6" x14ac:dyDescent="0.25">
      <c r="A36" s="80"/>
      <c r="B36" s="80"/>
      <c r="C36" s="80"/>
      <c r="D36" s="80"/>
      <c r="E36" s="80"/>
    </row>
    <row r="37" spans="1:6" ht="18.75" x14ac:dyDescent="0.3">
      <c r="A37" s="132" t="s">
        <v>75</v>
      </c>
      <c r="B37" s="133"/>
      <c r="C37" s="133"/>
      <c r="D37" s="133"/>
      <c r="E37" s="133"/>
    </row>
    <row r="38" spans="1:6" x14ac:dyDescent="0.25">
      <c r="A38" s="133"/>
      <c r="B38" s="133"/>
      <c r="C38" s="133"/>
      <c r="D38" s="133"/>
      <c r="E38" s="133"/>
    </row>
    <row r="39" spans="1:6" ht="18.75" x14ac:dyDescent="0.3">
      <c r="A39" s="134" t="s">
        <v>76</v>
      </c>
      <c r="B39" s="133"/>
      <c r="C39" s="133"/>
      <c r="D39" s="133"/>
      <c r="E39" s="133"/>
    </row>
    <row r="40" spans="1:6" ht="19.5" thickBot="1" x14ac:dyDescent="0.35">
      <c r="A40" s="135" t="s">
        <v>77</v>
      </c>
      <c r="B40" s="701"/>
      <c r="C40" s="701"/>
      <c r="D40" s="701"/>
      <c r="E40" s="701"/>
    </row>
    <row r="41" spans="1:6" ht="48.75" customHeight="1" x14ac:dyDescent="0.25">
      <c r="A41" s="136" t="s">
        <v>78</v>
      </c>
      <c r="B41" s="137" t="s">
        <v>79</v>
      </c>
      <c r="C41" s="137" t="s">
        <v>80</v>
      </c>
      <c r="D41" s="137" t="s">
        <v>81</v>
      </c>
      <c r="E41" s="138" t="s">
        <v>82</v>
      </c>
      <c r="F41" s="139"/>
    </row>
    <row r="42" spans="1:6" ht="18.75" thickBot="1" x14ac:dyDescent="0.3">
      <c r="A42" s="140" t="e">
        <f>#REF!</f>
        <v>#REF!</v>
      </c>
      <c r="B42" s="140" t="e">
        <f>#REF!</f>
        <v>#REF!</v>
      </c>
      <c r="C42" s="140" t="e">
        <f>A42*B42</f>
        <v>#REF!</v>
      </c>
      <c r="D42" s="140" t="e">
        <f>#REF!</f>
        <v>#REF!</v>
      </c>
      <c r="E42" s="141" t="e">
        <f>C42*D42/1000</f>
        <v>#REF!</v>
      </c>
    </row>
    <row r="43" spans="1:6" x14ac:dyDescent="0.25">
      <c r="A43" s="133"/>
      <c r="B43" s="133"/>
      <c r="C43" s="133"/>
      <c r="D43" s="133"/>
      <c r="E43" s="133"/>
    </row>
    <row r="44" spans="1:6" ht="19.5" thickBot="1" x14ac:dyDescent="0.35">
      <c r="A44" s="142" t="s">
        <v>83</v>
      </c>
      <c r="B44" s="701" t="s">
        <v>84</v>
      </c>
      <c r="C44" s="701"/>
      <c r="D44" s="701"/>
      <c r="E44" s="701"/>
    </row>
    <row r="45" spans="1:6" ht="48.75" x14ac:dyDescent="0.25">
      <c r="A45" s="136" t="s">
        <v>85</v>
      </c>
      <c r="B45" s="137" t="s">
        <v>86</v>
      </c>
      <c r="C45" s="137" t="s">
        <v>87</v>
      </c>
      <c r="D45" s="137" t="s">
        <v>88</v>
      </c>
      <c r="E45" s="138" t="s">
        <v>89</v>
      </c>
    </row>
    <row r="46" spans="1:6" ht="18.75" thickBot="1" x14ac:dyDescent="0.3">
      <c r="A46" s="140" t="e">
        <f>#REF!</f>
        <v>#REF!</v>
      </c>
      <c r="B46" s="140" t="e">
        <f>#REF!</f>
        <v>#REF!</v>
      </c>
      <c r="C46" s="143" t="e">
        <f>+A46*B46/1000</f>
        <v>#REF!</v>
      </c>
      <c r="D46" s="140" t="e">
        <f>+D42</f>
        <v>#REF!</v>
      </c>
      <c r="E46" s="141" t="e">
        <f>C46/D46*1000</f>
        <v>#REF!</v>
      </c>
    </row>
    <row r="47" spans="1:6" x14ac:dyDescent="0.25">
      <c r="A47" s="133"/>
      <c r="B47" s="133"/>
      <c r="C47" s="133"/>
      <c r="D47" s="133"/>
      <c r="E47" s="133"/>
    </row>
    <row r="48" spans="1:6" ht="19.5" thickBot="1" x14ac:dyDescent="0.35">
      <c r="A48" s="144"/>
      <c r="B48" s="144" t="s">
        <v>90</v>
      </c>
      <c r="C48" s="144"/>
      <c r="D48" s="144"/>
      <c r="E48" s="144"/>
    </row>
    <row r="49" spans="1:5" ht="48.75" customHeight="1" x14ac:dyDescent="0.25">
      <c r="A49" s="136" t="s">
        <v>91</v>
      </c>
      <c r="B49" s="137" t="s">
        <v>86</v>
      </c>
      <c r="C49" s="137" t="s">
        <v>92</v>
      </c>
      <c r="D49" s="137" t="s">
        <v>88</v>
      </c>
      <c r="E49" s="138" t="s">
        <v>89</v>
      </c>
    </row>
    <row r="50" spans="1:5" ht="18.75" thickBot="1" x14ac:dyDescent="0.3">
      <c r="A50" s="140" t="e">
        <f>#REF!</f>
        <v>#REF!</v>
      </c>
      <c r="B50" s="140" t="e">
        <f>#REF!</f>
        <v>#REF!</v>
      </c>
      <c r="C50" s="143" t="e">
        <f>+A50*B50/1000</f>
        <v>#REF!</v>
      </c>
      <c r="D50" s="140" t="e">
        <f>+D42</f>
        <v>#REF!</v>
      </c>
      <c r="E50" s="141" t="e">
        <f>C50/D50*1000</f>
        <v>#REF!</v>
      </c>
    </row>
    <row r="51" spans="1:5" x14ac:dyDescent="0.25">
      <c r="A51" s="133"/>
      <c r="B51" s="133"/>
      <c r="C51" s="133"/>
      <c r="D51" s="133"/>
      <c r="E51" s="133"/>
    </row>
    <row r="52" spans="1:5" ht="19.5" thickBot="1" x14ac:dyDescent="0.35">
      <c r="A52" s="142"/>
      <c r="B52" s="701" t="s">
        <v>93</v>
      </c>
      <c r="C52" s="701"/>
      <c r="D52" s="701"/>
      <c r="E52" s="701"/>
    </row>
    <row r="53" spans="1:5" ht="35.25" customHeight="1" x14ac:dyDescent="0.25">
      <c r="A53" s="136" t="s">
        <v>94</v>
      </c>
      <c r="B53" s="137" t="s">
        <v>95</v>
      </c>
      <c r="C53" s="137" t="s">
        <v>87</v>
      </c>
      <c r="D53" s="137" t="s">
        <v>81</v>
      </c>
      <c r="E53" s="138" t="s">
        <v>96</v>
      </c>
    </row>
    <row r="54" spans="1:5" ht="18.75" thickBot="1" x14ac:dyDescent="0.3">
      <c r="A54" s="140" t="e">
        <f>#REF!</f>
        <v>#REF!</v>
      </c>
      <c r="B54" s="140" t="e">
        <f>#REF!</f>
        <v>#REF!</v>
      </c>
      <c r="C54" s="140" t="e">
        <f>E54*D54/1000</f>
        <v>#REF!</v>
      </c>
      <c r="D54" s="145" t="e">
        <f>+D42</f>
        <v>#REF!</v>
      </c>
      <c r="E54" s="143" t="e">
        <f>+A54*B54</f>
        <v>#REF!</v>
      </c>
    </row>
    <row r="55" spans="1:5" x14ac:dyDescent="0.25">
      <c r="A55" s="80"/>
      <c r="B55" s="80"/>
      <c r="C55" s="80"/>
      <c r="D55" s="80"/>
      <c r="E55" s="80"/>
    </row>
    <row r="56" spans="1:5" ht="19.5" thickBot="1" x14ac:dyDescent="0.35">
      <c r="A56" s="142" t="s">
        <v>3</v>
      </c>
      <c r="B56" s="701" t="s">
        <v>97</v>
      </c>
      <c r="C56" s="701"/>
      <c r="D56" s="701"/>
      <c r="E56" s="701"/>
    </row>
    <row r="57" spans="1:5" ht="48.75" x14ac:dyDescent="0.25">
      <c r="A57" s="136" t="s">
        <v>98</v>
      </c>
      <c r="B57" s="137" t="s">
        <v>99</v>
      </c>
      <c r="C57" s="137" t="s">
        <v>87</v>
      </c>
      <c r="D57" s="137" t="s">
        <v>88</v>
      </c>
      <c r="E57" s="138" t="s">
        <v>96</v>
      </c>
    </row>
    <row r="58" spans="1:5" ht="18.75" thickBot="1" x14ac:dyDescent="0.3">
      <c r="A58" s="140" t="e">
        <f>#REF!</f>
        <v>#REF!</v>
      </c>
      <c r="B58" s="140">
        <v>281780.71000000002</v>
      </c>
      <c r="C58" s="143" t="e">
        <f>+A58*B58/1000000</f>
        <v>#REF!</v>
      </c>
      <c r="D58" s="140" t="e">
        <f>+D42</f>
        <v>#REF!</v>
      </c>
      <c r="E58" s="141" t="e">
        <f>C58/D58*1000</f>
        <v>#REF!</v>
      </c>
    </row>
    <row r="59" spans="1:5" x14ac:dyDescent="0.25">
      <c r="A59" s="133"/>
      <c r="B59" s="133"/>
      <c r="C59" s="133"/>
      <c r="D59" s="133"/>
      <c r="E59" s="133"/>
    </row>
    <row r="60" spans="1:5" ht="19.5" thickBot="1" x14ac:dyDescent="0.35">
      <c r="A60" s="144"/>
      <c r="B60" s="144" t="s">
        <v>100</v>
      </c>
      <c r="C60" s="144"/>
      <c r="D60" s="144"/>
      <c r="E60" s="144"/>
    </row>
    <row r="61" spans="1:5" ht="48.75" x14ac:dyDescent="0.25">
      <c r="A61" s="136" t="s">
        <v>98</v>
      </c>
      <c r="B61" s="137" t="s">
        <v>99</v>
      </c>
      <c r="C61" s="137" t="s">
        <v>87</v>
      </c>
      <c r="D61" s="137" t="s">
        <v>88</v>
      </c>
      <c r="E61" s="138" t="s">
        <v>89</v>
      </c>
    </row>
    <row r="62" spans="1:5" ht="18.75" thickBot="1" x14ac:dyDescent="0.3">
      <c r="A62" s="140" t="e">
        <f>#REF!</f>
        <v>#REF!</v>
      </c>
      <c r="B62" s="140">
        <v>383371.85</v>
      </c>
      <c r="C62" s="143" t="e">
        <f>+A62*B62/1000000</f>
        <v>#REF!</v>
      </c>
      <c r="D62" s="140" t="e">
        <f>+D42</f>
        <v>#REF!</v>
      </c>
      <c r="E62" s="141" t="e">
        <f>C62/D62*1000</f>
        <v>#REF!</v>
      </c>
    </row>
    <row r="63" spans="1:5" x14ac:dyDescent="0.25">
      <c r="A63" s="80"/>
      <c r="B63" s="80"/>
      <c r="C63" s="80"/>
      <c r="D63" s="80"/>
      <c r="E63" s="80"/>
    </row>
    <row r="64" spans="1:5" x14ac:dyDescent="0.25">
      <c r="A64" s="80"/>
      <c r="B64" s="80"/>
      <c r="C64" s="80"/>
      <c r="D64" s="80"/>
      <c r="E64" s="80"/>
    </row>
    <row r="65" spans="1:5" ht="18.75" x14ac:dyDescent="0.3">
      <c r="A65" s="134" t="s">
        <v>101</v>
      </c>
      <c r="B65" s="80"/>
      <c r="C65" s="80"/>
      <c r="D65" s="80"/>
      <c r="E65" s="80"/>
    </row>
    <row r="66" spans="1:5" ht="19.5" thickBot="1" x14ac:dyDescent="0.35">
      <c r="A66" s="146" t="s">
        <v>77</v>
      </c>
      <c r="B66" s="701"/>
      <c r="C66" s="701"/>
      <c r="D66" s="701"/>
      <c r="E66" s="701"/>
    </row>
    <row r="67" spans="1:5" ht="48.75" x14ac:dyDescent="0.25">
      <c r="A67" s="136" t="s">
        <v>78</v>
      </c>
      <c r="B67" s="137" t="s">
        <v>102</v>
      </c>
      <c r="C67" s="137" t="s">
        <v>80</v>
      </c>
      <c r="D67" s="137" t="s">
        <v>88</v>
      </c>
      <c r="E67" s="138" t="s">
        <v>82</v>
      </c>
    </row>
    <row r="68" spans="1:5" ht="18.75" thickBot="1" x14ac:dyDescent="0.3">
      <c r="A68" s="147" t="e">
        <f>#REF!</f>
        <v>#REF!</v>
      </c>
      <c r="B68" s="148" t="e">
        <f>#REF!</f>
        <v>#REF!</v>
      </c>
      <c r="C68" s="149" t="e">
        <f>A68*B68</f>
        <v>#REF!</v>
      </c>
      <c r="D68" s="149" t="e">
        <f>#REF!</f>
        <v>#REF!</v>
      </c>
      <c r="E68" s="150" t="e">
        <f>C68*D68/1000</f>
        <v>#REF!</v>
      </c>
    </row>
    <row r="69" spans="1:5" ht="18.75" x14ac:dyDescent="0.3">
      <c r="A69" s="134"/>
      <c r="B69" s="80"/>
      <c r="C69" s="80"/>
      <c r="D69" s="80"/>
      <c r="E69" s="80"/>
    </row>
    <row r="70" spans="1:5" ht="19.5" thickBot="1" x14ac:dyDescent="0.35">
      <c r="A70" s="142" t="s">
        <v>83</v>
      </c>
      <c r="B70" s="701" t="s">
        <v>84</v>
      </c>
      <c r="C70" s="701"/>
      <c r="D70" s="701"/>
      <c r="E70" s="701"/>
    </row>
    <row r="71" spans="1:5" ht="48.75" x14ac:dyDescent="0.25">
      <c r="A71" s="136" t="s">
        <v>85</v>
      </c>
      <c r="B71" s="137" t="s">
        <v>86</v>
      </c>
      <c r="C71" s="137" t="s">
        <v>87</v>
      </c>
      <c r="D71" s="137" t="s">
        <v>88</v>
      </c>
      <c r="E71" s="138" t="s">
        <v>89</v>
      </c>
    </row>
    <row r="72" spans="1:5" ht="18.75" thickBot="1" x14ac:dyDescent="0.3">
      <c r="A72" s="147" t="e">
        <f>#REF!</f>
        <v>#REF!</v>
      </c>
      <c r="B72" s="148" t="e">
        <f>B46</f>
        <v>#REF!</v>
      </c>
      <c r="C72" s="149" t="e">
        <f>+A72*B72/1000</f>
        <v>#REF!</v>
      </c>
      <c r="D72" s="149" t="e">
        <f>+D58</f>
        <v>#REF!</v>
      </c>
      <c r="E72" s="150" t="e">
        <f>C72/D72*1000</f>
        <v>#REF!</v>
      </c>
    </row>
    <row r="73" spans="1:5" x14ac:dyDescent="0.25">
      <c r="A73" s="80"/>
      <c r="B73" s="80"/>
      <c r="C73" s="80"/>
      <c r="D73" s="80"/>
      <c r="E73" s="80"/>
    </row>
    <row r="74" spans="1:5" ht="19.5" thickBot="1" x14ac:dyDescent="0.35">
      <c r="A74" s="142"/>
      <c r="B74" s="701" t="s">
        <v>93</v>
      </c>
      <c r="C74" s="701"/>
      <c r="D74" s="701"/>
      <c r="E74" s="701"/>
    </row>
    <row r="75" spans="1:5" ht="48.75" x14ac:dyDescent="0.25">
      <c r="A75" s="136" t="s">
        <v>94</v>
      </c>
      <c r="B75" s="137" t="s">
        <v>95</v>
      </c>
      <c r="C75" s="137" t="s">
        <v>87</v>
      </c>
      <c r="D75" s="137" t="s">
        <v>81</v>
      </c>
      <c r="E75" s="138" t="s">
        <v>96</v>
      </c>
    </row>
    <row r="76" spans="1:5" ht="18.75" thickBot="1" x14ac:dyDescent="0.3">
      <c r="A76" s="147" t="e">
        <f>#REF!</f>
        <v>#REF!</v>
      </c>
      <c r="B76" s="148" t="e">
        <f>#REF!</f>
        <v>#REF!</v>
      </c>
      <c r="C76" s="149" t="e">
        <f>E76*D76/1000</f>
        <v>#REF!</v>
      </c>
      <c r="D76" s="149" t="e">
        <f>D68</f>
        <v>#REF!</v>
      </c>
      <c r="E76" s="149" t="e">
        <f>+A76*B76</f>
        <v>#REF!</v>
      </c>
    </row>
    <row r="77" spans="1:5" x14ac:dyDescent="0.25">
      <c r="A77" s="80"/>
      <c r="B77" s="80"/>
      <c r="C77" s="80"/>
      <c r="D77" s="80"/>
      <c r="E77" s="80"/>
    </row>
    <row r="78" spans="1:5" ht="19.5" thickBot="1" x14ac:dyDescent="0.35">
      <c r="A78" s="142" t="s">
        <v>3</v>
      </c>
      <c r="B78" s="701" t="s">
        <v>97</v>
      </c>
      <c r="C78" s="701"/>
      <c r="D78" s="701"/>
      <c r="E78" s="701"/>
    </row>
    <row r="79" spans="1:5" ht="48.75" x14ac:dyDescent="0.25">
      <c r="A79" s="136" t="s">
        <v>98</v>
      </c>
      <c r="B79" s="137" t="s">
        <v>99</v>
      </c>
      <c r="C79" s="137" t="s">
        <v>87</v>
      </c>
      <c r="D79" s="137" t="s">
        <v>88</v>
      </c>
      <c r="E79" s="138" t="s">
        <v>96</v>
      </c>
    </row>
    <row r="80" spans="1:5" ht="18.75" thickBot="1" x14ac:dyDescent="0.3">
      <c r="A80" s="147" t="e">
        <f>#REF!</f>
        <v>#REF!</v>
      </c>
      <c r="B80" s="148">
        <v>281780.71000000002</v>
      </c>
      <c r="C80" s="149" t="e">
        <f>+A80*B80/1000000</f>
        <v>#REF!</v>
      </c>
      <c r="D80" s="149" t="e">
        <f>+D76</f>
        <v>#REF!</v>
      </c>
      <c r="E80" s="150" t="e">
        <f>C80/D80*1000</f>
        <v>#REF!</v>
      </c>
    </row>
    <row r="81" spans="1:9" x14ac:dyDescent="0.25">
      <c r="A81" s="80"/>
      <c r="B81" s="80"/>
      <c r="C81" s="80"/>
      <c r="D81" s="80"/>
      <c r="E81" s="80"/>
    </row>
    <row r="82" spans="1:9" ht="19.5" thickBot="1" x14ac:dyDescent="0.35">
      <c r="A82" s="151" t="s">
        <v>103</v>
      </c>
      <c r="B82" s="133"/>
      <c r="C82" s="133"/>
      <c r="D82" s="133"/>
      <c r="E82" s="133"/>
    </row>
    <row r="83" spans="1:9" x14ac:dyDescent="0.25">
      <c r="A83" s="152"/>
      <c r="B83" s="153" t="s">
        <v>56</v>
      </c>
      <c r="C83" s="153" t="s">
        <v>60</v>
      </c>
      <c r="D83" s="153" t="s">
        <v>64</v>
      </c>
      <c r="E83" s="154" t="s">
        <v>65</v>
      </c>
    </row>
    <row r="84" spans="1:9" ht="22.5" customHeight="1" thickBot="1" x14ac:dyDescent="0.3">
      <c r="A84" s="691" t="s">
        <v>104</v>
      </c>
      <c r="B84" s="155" t="e">
        <f>((#REF!+#REF!)/2)+(10170866.79/1000000)</f>
        <v>#REF!</v>
      </c>
      <c r="C84" s="155" t="e">
        <f>((#REF!+#REF!)/2)+(5584622.87/1000000)</f>
        <v>#REF!</v>
      </c>
      <c r="D84" s="155" t="e">
        <f>((#REF!+#REF!)/2)-(625636.21/1000000)</f>
        <v>#REF!</v>
      </c>
      <c r="E84" s="155" t="e">
        <f>#REF!/2</f>
        <v>#REF!</v>
      </c>
    </row>
    <row r="85" spans="1:9" ht="18.75" thickTop="1" x14ac:dyDescent="0.25">
      <c r="A85" s="691"/>
      <c r="B85" s="156" t="s">
        <v>67</v>
      </c>
      <c r="C85" s="156" t="s">
        <v>105</v>
      </c>
      <c r="D85" s="156" t="s">
        <v>62</v>
      </c>
      <c r="E85" s="156" t="s">
        <v>66</v>
      </c>
    </row>
    <row r="86" spans="1:9" ht="21" customHeight="1" thickBot="1" x14ac:dyDescent="0.3">
      <c r="A86" s="692"/>
      <c r="B86" s="155" t="e">
        <f>#REF!*0.25</f>
        <v>#REF!</v>
      </c>
      <c r="C86" s="155" t="e">
        <f>#REF!*0.25</f>
        <v>#REF!</v>
      </c>
      <c r="D86" s="155" t="e">
        <f>#REF!*0.3</f>
        <v>#REF!</v>
      </c>
      <c r="E86" s="155" t="e">
        <f>#REF!*0.25</f>
        <v>#REF!</v>
      </c>
    </row>
    <row r="87" spans="1:9" ht="21" customHeight="1" thickTop="1" x14ac:dyDescent="0.25">
      <c r="A87" s="157"/>
      <c r="B87" s="156" t="s">
        <v>106</v>
      </c>
      <c r="C87" s="158" t="s">
        <v>2</v>
      </c>
      <c r="D87" s="158"/>
      <c r="E87" s="158"/>
    </row>
    <row r="88" spans="1:9" ht="21" customHeight="1" thickBot="1" x14ac:dyDescent="0.3">
      <c r="A88" s="157"/>
      <c r="B88" s="155" t="e">
        <f>#REF!*0.25</f>
        <v>#REF!</v>
      </c>
      <c r="C88" s="155">
        <f>(-553952.35)/1000000</f>
        <v>-0.55395234999999998</v>
      </c>
      <c r="D88" s="155"/>
      <c r="E88" s="155"/>
    </row>
    <row r="89" spans="1:9" ht="18.75" x14ac:dyDescent="0.3">
      <c r="A89" s="80"/>
      <c r="B89" s="80"/>
      <c r="C89" s="80"/>
      <c r="D89" s="80"/>
      <c r="E89" s="159" t="s">
        <v>1</v>
      </c>
    </row>
    <row r="90" spans="1:9" ht="18.75" thickBot="1" x14ac:dyDescent="0.3">
      <c r="A90" s="80"/>
      <c r="B90" s="80"/>
      <c r="C90" s="80"/>
      <c r="D90" s="80"/>
      <c r="E90" s="160" t="e">
        <f>B84+C84+D84+E84+B86+C86+D86+E86+B88+C88</f>
        <v>#REF!</v>
      </c>
    </row>
    <row r="91" spans="1:9" x14ac:dyDescent="0.25">
      <c r="A91" s="80"/>
      <c r="B91" s="80"/>
      <c r="C91" s="80"/>
      <c r="D91" s="80"/>
      <c r="E91" s="80"/>
    </row>
    <row r="92" spans="1:9" ht="29.25" thickBot="1" x14ac:dyDescent="0.3">
      <c r="A92" s="80"/>
      <c r="B92" s="161" t="s">
        <v>4</v>
      </c>
      <c r="C92" s="162"/>
      <c r="D92" s="161" t="s">
        <v>107</v>
      </c>
      <c r="E92" s="80"/>
    </row>
    <row r="93" spans="1:9" ht="36.75" thickBot="1" x14ac:dyDescent="0.3">
      <c r="A93" s="163" t="s">
        <v>108</v>
      </c>
      <c r="B93" s="164" t="e">
        <f>#REF!</f>
        <v>#REF!</v>
      </c>
      <c r="C93" s="165"/>
      <c r="D93" s="166" t="e">
        <f>B93*D42/1000</f>
        <v>#REF!</v>
      </c>
      <c r="E93" s="80"/>
    </row>
    <row r="94" spans="1:9" ht="18.75" thickBot="1" x14ac:dyDescent="0.3">
      <c r="A94" s="80"/>
      <c r="B94" s="133"/>
      <c r="C94" s="133"/>
      <c r="D94" s="133"/>
      <c r="E94" s="80"/>
    </row>
    <row r="95" spans="1:9" ht="20.100000000000001" customHeight="1" thickBot="1" x14ac:dyDescent="0.3">
      <c r="A95" s="167" t="s">
        <v>109</v>
      </c>
      <c r="B95" s="168" t="e">
        <f>#REF!</f>
        <v>#REF!</v>
      </c>
      <c r="C95" s="165"/>
      <c r="D95" s="169" t="e">
        <f>B95*D42/1000</f>
        <v>#REF!</v>
      </c>
      <c r="E95" s="80"/>
    </row>
    <row r="96" spans="1:9" ht="18.75" thickBot="1" x14ac:dyDescent="0.3">
      <c r="A96" s="80"/>
      <c r="B96" s="170"/>
      <c r="C96" s="171"/>
      <c r="D96" s="170"/>
      <c r="E96" s="80"/>
      <c r="I96" s="172"/>
    </row>
    <row r="97" spans="1:12" ht="18.75" thickBot="1" x14ac:dyDescent="0.3">
      <c r="A97" s="167" t="s">
        <v>282</v>
      </c>
      <c r="B97" s="168" t="e">
        <f>#REF!</f>
        <v>#REF!</v>
      </c>
      <c r="C97" s="171"/>
      <c r="D97" s="169" t="e">
        <f>B97*D42/1000</f>
        <v>#REF!</v>
      </c>
      <c r="E97" s="80"/>
      <c r="I97" s="172"/>
    </row>
    <row r="98" spans="1:12" ht="18.75" thickBot="1" x14ac:dyDescent="0.3">
      <c r="A98" s="80"/>
      <c r="B98" s="170"/>
      <c r="C98" s="171"/>
      <c r="D98" s="170"/>
      <c r="E98" s="80"/>
      <c r="I98" s="172"/>
    </row>
    <row r="99" spans="1:12" ht="20.100000000000001" customHeight="1" thickBot="1" x14ac:dyDescent="0.35">
      <c r="A99" s="173" t="s">
        <v>110</v>
      </c>
      <c r="B99" s="174" t="e">
        <f>+C42+E46+E50+E54+E58+E62+B97-E90-B93-B95</f>
        <v>#REF!</v>
      </c>
      <c r="C99" s="175"/>
      <c r="D99" s="176" t="e">
        <f>B99*D42/1000</f>
        <v>#REF!</v>
      </c>
      <c r="E99" s="80"/>
      <c r="G99" s="177"/>
      <c r="I99" s="172"/>
    </row>
    <row r="100" spans="1:12" ht="19.5" x14ac:dyDescent="0.35">
      <c r="A100" s="82"/>
      <c r="B100" s="178"/>
      <c r="C100" s="178"/>
      <c r="D100" s="178"/>
      <c r="E100" s="82"/>
      <c r="I100" s="172"/>
    </row>
    <row r="101" spans="1:12" x14ac:dyDescent="0.25">
      <c r="A101" s="82"/>
      <c r="B101" s="82"/>
      <c r="C101" s="82"/>
      <c r="D101" s="82"/>
      <c r="E101" s="82"/>
      <c r="L101" s="179"/>
    </row>
    <row r="102" spans="1:12" x14ac:dyDescent="0.25">
      <c r="L102" s="179"/>
    </row>
  </sheetData>
  <mergeCells count="25">
    <mergeCell ref="A84:A86"/>
    <mergeCell ref="A23:A25"/>
    <mergeCell ref="A28:A31"/>
    <mergeCell ref="A34:B34"/>
    <mergeCell ref="B40:E40"/>
    <mergeCell ref="B44:E44"/>
    <mergeCell ref="B52:E52"/>
    <mergeCell ref="B56:E56"/>
    <mergeCell ref="B66:E66"/>
    <mergeCell ref="B70:E70"/>
    <mergeCell ref="B74:E74"/>
    <mergeCell ref="B78:E78"/>
    <mergeCell ref="A7:A9"/>
    <mergeCell ref="A12:A15"/>
    <mergeCell ref="A18:B18"/>
    <mergeCell ref="B20:D20"/>
    <mergeCell ref="A21:A22"/>
    <mergeCell ref="B21:B22"/>
    <mergeCell ref="C21:E21"/>
    <mergeCell ref="A1:E1"/>
    <mergeCell ref="A2:E2"/>
    <mergeCell ref="B4:D4"/>
    <mergeCell ref="A5:A6"/>
    <mergeCell ref="B5:B6"/>
    <mergeCell ref="C5:E5"/>
  </mergeCells>
  <printOptions horizontalCentered="1"/>
  <pageMargins left="0.6692913385826772" right="0.39370078740157483" top="0.31496062992125984" bottom="2.0472440944881889" header="0.19685039370078741" footer="0.19685039370078741"/>
  <pageSetup paperSize="9" scale="60" fitToHeight="2" orientation="portrait" r:id="rId1"/>
  <headerFooter>
    <oddHeader>&amp;L&amp;"Rockwell,Normal"DFI/DPO/SSA/21</oddHeader>
    <oddFooter>&amp;R&amp;F du &amp;D</oddFooter>
  </headerFooter>
  <rowBreaks count="1" manualBreakCount="1">
    <brk id="50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theme="4" tint="-0.249977111117893"/>
  </sheetPr>
  <dimension ref="A1:AE156"/>
  <sheetViews>
    <sheetView view="pageBreakPreview" topLeftCell="A136" zoomScale="80" zoomScaleNormal="100" zoomScaleSheetLayoutView="80" zoomScalePageLayoutView="70" workbookViewId="0">
      <selection activeCell="M17" sqref="M17"/>
    </sheetView>
  </sheetViews>
  <sheetFormatPr baseColWidth="10" defaultRowHeight="12.75" x14ac:dyDescent="0.2"/>
  <cols>
    <col min="1" max="1" width="17.7109375" style="1" customWidth="1"/>
    <col min="2" max="2" width="14.85546875" style="345" customWidth="1"/>
    <col min="3" max="3" width="16.5703125" style="345" customWidth="1"/>
    <col min="4" max="4" width="15.42578125" style="345" customWidth="1"/>
    <col min="5" max="5" width="16.140625" style="345" customWidth="1"/>
    <col min="6" max="6" width="13.42578125" style="1" customWidth="1"/>
    <col min="7" max="7" width="15.28515625" style="1" customWidth="1"/>
    <col min="8" max="8" width="14" style="1" customWidth="1"/>
    <col min="9" max="9" width="15.42578125" style="1" customWidth="1"/>
    <col min="10" max="10" width="15.140625" style="1" customWidth="1"/>
    <col min="11" max="11" width="15.42578125" style="1" customWidth="1"/>
    <col min="12" max="12" width="16.5703125" style="1" customWidth="1"/>
    <col min="13" max="13" width="16.28515625" style="1" customWidth="1"/>
    <col min="14" max="14" width="15" style="1" customWidth="1"/>
    <col min="15" max="15" width="14.85546875" style="1" customWidth="1"/>
    <col min="16" max="16" width="14.7109375" style="1" customWidth="1"/>
    <col min="17" max="17" width="14.5703125" style="1" customWidth="1"/>
    <col min="18" max="19" width="11.42578125" style="1"/>
    <col min="20" max="20" width="17.7109375" style="1" customWidth="1"/>
    <col min="21" max="256" width="11.42578125" style="1"/>
    <col min="257" max="257" width="17.7109375" style="1" customWidth="1"/>
    <col min="258" max="258" width="14.85546875" style="1" customWidth="1"/>
    <col min="259" max="259" width="16.5703125" style="1" customWidth="1"/>
    <col min="260" max="260" width="15.42578125" style="1" customWidth="1"/>
    <col min="261" max="261" width="16.140625" style="1" customWidth="1"/>
    <col min="262" max="262" width="13.42578125" style="1" customWidth="1"/>
    <col min="263" max="263" width="15.28515625" style="1" customWidth="1"/>
    <col min="264" max="264" width="14" style="1" customWidth="1"/>
    <col min="265" max="265" width="15.42578125" style="1" customWidth="1"/>
    <col min="266" max="266" width="15.140625" style="1" customWidth="1"/>
    <col min="267" max="267" width="15.42578125" style="1" customWidth="1"/>
    <col min="268" max="268" width="16.5703125" style="1" customWidth="1"/>
    <col min="269" max="269" width="16.28515625" style="1" customWidth="1"/>
    <col min="270" max="270" width="15" style="1" customWidth="1"/>
    <col min="271" max="271" width="14.85546875" style="1" customWidth="1"/>
    <col min="272" max="272" width="14.7109375" style="1" customWidth="1"/>
    <col min="273" max="273" width="14.5703125" style="1" customWidth="1"/>
    <col min="274" max="275" width="11.42578125" style="1"/>
    <col min="276" max="276" width="17.7109375" style="1" customWidth="1"/>
    <col min="277" max="512" width="11.42578125" style="1"/>
    <col min="513" max="513" width="17.7109375" style="1" customWidth="1"/>
    <col min="514" max="514" width="14.85546875" style="1" customWidth="1"/>
    <col min="515" max="515" width="16.5703125" style="1" customWidth="1"/>
    <col min="516" max="516" width="15.42578125" style="1" customWidth="1"/>
    <col min="517" max="517" width="16.140625" style="1" customWidth="1"/>
    <col min="518" max="518" width="13.42578125" style="1" customWidth="1"/>
    <col min="519" max="519" width="15.28515625" style="1" customWidth="1"/>
    <col min="520" max="520" width="14" style="1" customWidth="1"/>
    <col min="521" max="521" width="15.42578125" style="1" customWidth="1"/>
    <col min="522" max="522" width="15.140625" style="1" customWidth="1"/>
    <col min="523" max="523" width="15.42578125" style="1" customWidth="1"/>
    <col min="524" max="524" width="16.5703125" style="1" customWidth="1"/>
    <col min="525" max="525" width="16.28515625" style="1" customWidth="1"/>
    <col min="526" max="526" width="15" style="1" customWidth="1"/>
    <col min="527" max="527" width="14.85546875" style="1" customWidth="1"/>
    <col min="528" max="528" width="14.7109375" style="1" customWidth="1"/>
    <col min="529" max="529" width="14.5703125" style="1" customWidth="1"/>
    <col min="530" max="531" width="11.42578125" style="1"/>
    <col min="532" max="532" width="17.7109375" style="1" customWidth="1"/>
    <col min="533" max="768" width="11.42578125" style="1"/>
    <col min="769" max="769" width="17.7109375" style="1" customWidth="1"/>
    <col min="770" max="770" width="14.85546875" style="1" customWidth="1"/>
    <col min="771" max="771" width="16.5703125" style="1" customWidth="1"/>
    <col min="772" max="772" width="15.42578125" style="1" customWidth="1"/>
    <col min="773" max="773" width="16.140625" style="1" customWidth="1"/>
    <col min="774" max="774" width="13.42578125" style="1" customWidth="1"/>
    <col min="775" max="775" width="15.28515625" style="1" customWidth="1"/>
    <col min="776" max="776" width="14" style="1" customWidth="1"/>
    <col min="777" max="777" width="15.42578125" style="1" customWidth="1"/>
    <col min="778" max="778" width="15.140625" style="1" customWidth="1"/>
    <col min="779" max="779" width="15.42578125" style="1" customWidth="1"/>
    <col min="780" max="780" width="16.5703125" style="1" customWidth="1"/>
    <col min="781" max="781" width="16.28515625" style="1" customWidth="1"/>
    <col min="782" max="782" width="15" style="1" customWidth="1"/>
    <col min="783" max="783" width="14.85546875" style="1" customWidth="1"/>
    <col min="784" max="784" width="14.7109375" style="1" customWidth="1"/>
    <col min="785" max="785" width="14.5703125" style="1" customWidth="1"/>
    <col min="786" max="787" width="11.42578125" style="1"/>
    <col min="788" max="788" width="17.7109375" style="1" customWidth="1"/>
    <col min="789" max="1024" width="11.42578125" style="1"/>
    <col min="1025" max="1025" width="17.7109375" style="1" customWidth="1"/>
    <col min="1026" max="1026" width="14.85546875" style="1" customWidth="1"/>
    <col min="1027" max="1027" width="16.5703125" style="1" customWidth="1"/>
    <col min="1028" max="1028" width="15.42578125" style="1" customWidth="1"/>
    <col min="1029" max="1029" width="16.140625" style="1" customWidth="1"/>
    <col min="1030" max="1030" width="13.42578125" style="1" customWidth="1"/>
    <col min="1031" max="1031" width="15.28515625" style="1" customWidth="1"/>
    <col min="1032" max="1032" width="14" style="1" customWidth="1"/>
    <col min="1033" max="1033" width="15.42578125" style="1" customWidth="1"/>
    <col min="1034" max="1034" width="15.140625" style="1" customWidth="1"/>
    <col min="1035" max="1035" width="15.42578125" style="1" customWidth="1"/>
    <col min="1036" max="1036" width="16.5703125" style="1" customWidth="1"/>
    <col min="1037" max="1037" width="16.28515625" style="1" customWidth="1"/>
    <col min="1038" max="1038" width="15" style="1" customWidth="1"/>
    <col min="1039" max="1039" width="14.85546875" style="1" customWidth="1"/>
    <col min="1040" max="1040" width="14.7109375" style="1" customWidth="1"/>
    <col min="1041" max="1041" width="14.5703125" style="1" customWidth="1"/>
    <col min="1042" max="1043" width="11.42578125" style="1"/>
    <col min="1044" max="1044" width="17.7109375" style="1" customWidth="1"/>
    <col min="1045" max="1280" width="11.42578125" style="1"/>
    <col min="1281" max="1281" width="17.7109375" style="1" customWidth="1"/>
    <col min="1282" max="1282" width="14.85546875" style="1" customWidth="1"/>
    <col min="1283" max="1283" width="16.5703125" style="1" customWidth="1"/>
    <col min="1284" max="1284" width="15.42578125" style="1" customWidth="1"/>
    <col min="1285" max="1285" width="16.140625" style="1" customWidth="1"/>
    <col min="1286" max="1286" width="13.42578125" style="1" customWidth="1"/>
    <col min="1287" max="1287" width="15.28515625" style="1" customWidth="1"/>
    <col min="1288" max="1288" width="14" style="1" customWidth="1"/>
    <col min="1289" max="1289" width="15.42578125" style="1" customWidth="1"/>
    <col min="1290" max="1290" width="15.140625" style="1" customWidth="1"/>
    <col min="1291" max="1291" width="15.42578125" style="1" customWidth="1"/>
    <col min="1292" max="1292" width="16.5703125" style="1" customWidth="1"/>
    <col min="1293" max="1293" width="16.28515625" style="1" customWidth="1"/>
    <col min="1294" max="1294" width="15" style="1" customWidth="1"/>
    <col min="1295" max="1295" width="14.85546875" style="1" customWidth="1"/>
    <col min="1296" max="1296" width="14.7109375" style="1" customWidth="1"/>
    <col min="1297" max="1297" width="14.5703125" style="1" customWidth="1"/>
    <col min="1298" max="1299" width="11.42578125" style="1"/>
    <col min="1300" max="1300" width="17.7109375" style="1" customWidth="1"/>
    <col min="1301" max="1536" width="11.42578125" style="1"/>
    <col min="1537" max="1537" width="17.7109375" style="1" customWidth="1"/>
    <col min="1538" max="1538" width="14.85546875" style="1" customWidth="1"/>
    <col min="1539" max="1539" width="16.5703125" style="1" customWidth="1"/>
    <col min="1540" max="1540" width="15.42578125" style="1" customWidth="1"/>
    <col min="1541" max="1541" width="16.140625" style="1" customWidth="1"/>
    <col min="1542" max="1542" width="13.42578125" style="1" customWidth="1"/>
    <col min="1543" max="1543" width="15.28515625" style="1" customWidth="1"/>
    <col min="1544" max="1544" width="14" style="1" customWidth="1"/>
    <col min="1545" max="1545" width="15.42578125" style="1" customWidth="1"/>
    <col min="1546" max="1546" width="15.140625" style="1" customWidth="1"/>
    <col min="1547" max="1547" width="15.42578125" style="1" customWidth="1"/>
    <col min="1548" max="1548" width="16.5703125" style="1" customWidth="1"/>
    <col min="1549" max="1549" width="16.28515625" style="1" customWidth="1"/>
    <col min="1550" max="1550" width="15" style="1" customWidth="1"/>
    <col min="1551" max="1551" width="14.85546875" style="1" customWidth="1"/>
    <col min="1552" max="1552" width="14.7109375" style="1" customWidth="1"/>
    <col min="1553" max="1553" width="14.5703125" style="1" customWidth="1"/>
    <col min="1554" max="1555" width="11.42578125" style="1"/>
    <col min="1556" max="1556" width="17.7109375" style="1" customWidth="1"/>
    <col min="1557" max="1792" width="11.42578125" style="1"/>
    <col min="1793" max="1793" width="17.7109375" style="1" customWidth="1"/>
    <col min="1794" max="1794" width="14.85546875" style="1" customWidth="1"/>
    <col min="1795" max="1795" width="16.5703125" style="1" customWidth="1"/>
    <col min="1796" max="1796" width="15.42578125" style="1" customWidth="1"/>
    <col min="1797" max="1797" width="16.140625" style="1" customWidth="1"/>
    <col min="1798" max="1798" width="13.42578125" style="1" customWidth="1"/>
    <col min="1799" max="1799" width="15.28515625" style="1" customWidth="1"/>
    <col min="1800" max="1800" width="14" style="1" customWidth="1"/>
    <col min="1801" max="1801" width="15.42578125" style="1" customWidth="1"/>
    <col min="1802" max="1802" width="15.140625" style="1" customWidth="1"/>
    <col min="1803" max="1803" width="15.42578125" style="1" customWidth="1"/>
    <col min="1804" max="1804" width="16.5703125" style="1" customWidth="1"/>
    <col min="1805" max="1805" width="16.28515625" style="1" customWidth="1"/>
    <col min="1806" max="1806" width="15" style="1" customWidth="1"/>
    <col min="1807" max="1807" width="14.85546875" style="1" customWidth="1"/>
    <col min="1808" max="1808" width="14.7109375" style="1" customWidth="1"/>
    <col min="1809" max="1809" width="14.5703125" style="1" customWidth="1"/>
    <col min="1810" max="1811" width="11.42578125" style="1"/>
    <col min="1812" max="1812" width="17.7109375" style="1" customWidth="1"/>
    <col min="1813" max="2048" width="11.42578125" style="1"/>
    <col min="2049" max="2049" width="17.7109375" style="1" customWidth="1"/>
    <col min="2050" max="2050" width="14.85546875" style="1" customWidth="1"/>
    <col min="2051" max="2051" width="16.5703125" style="1" customWidth="1"/>
    <col min="2052" max="2052" width="15.42578125" style="1" customWidth="1"/>
    <col min="2053" max="2053" width="16.140625" style="1" customWidth="1"/>
    <col min="2054" max="2054" width="13.42578125" style="1" customWidth="1"/>
    <col min="2055" max="2055" width="15.28515625" style="1" customWidth="1"/>
    <col min="2056" max="2056" width="14" style="1" customWidth="1"/>
    <col min="2057" max="2057" width="15.42578125" style="1" customWidth="1"/>
    <col min="2058" max="2058" width="15.140625" style="1" customWidth="1"/>
    <col min="2059" max="2059" width="15.42578125" style="1" customWidth="1"/>
    <col min="2060" max="2060" width="16.5703125" style="1" customWidth="1"/>
    <col min="2061" max="2061" width="16.28515625" style="1" customWidth="1"/>
    <col min="2062" max="2062" width="15" style="1" customWidth="1"/>
    <col min="2063" max="2063" width="14.85546875" style="1" customWidth="1"/>
    <col min="2064" max="2064" width="14.7109375" style="1" customWidth="1"/>
    <col min="2065" max="2065" width="14.5703125" style="1" customWidth="1"/>
    <col min="2066" max="2067" width="11.42578125" style="1"/>
    <col min="2068" max="2068" width="17.7109375" style="1" customWidth="1"/>
    <col min="2069" max="2304" width="11.42578125" style="1"/>
    <col min="2305" max="2305" width="17.7109375" style="1" customWidth="1"/>
    <col min="2306" max="2306" width="14.85546875" style="1" customWidth="1"/>
    <col min="2307" max="2307" width="16.5703125" style="1" customWidth="1"/>
    <col min="2308" max="2308" width="15.42578125" style="1" customWidth="1"/>
    <col min="2309" max="2309" width="16.140625" style="1" customWidth="1"/>
    <col min="2310" max="2310" width="13.42578125" style="1" customWidth="1"/>
    <col min="2311" max="2311" width="15.28515625" style="1" customWidth="1"/>
    <col min="2312" max="2312" width="14" style="1" customWidth="1"/>
    <col min="2313" max="2313" width="15.42578125" style="1" customWidth="1"/>
    <col min="2314" max="2314" width="15.140625" style="1" customWidth="1"/>
    <col min="2315" max="2315" width="15.42578125" style="1" customWidth="1"/>
    <col min="2316" max="2316" width="16.5703125" style="1" customWidth="1"/>
    <col min="2317" max="2317" width="16.28515625" style="1" customWidth="1"/>
    <col min="2318" max="2318" width="15" style="1" customWidth="1"/>
    <col min="2319" max="2319" width="14.85546875" style="1" customWidth="1"/>
    <col min="2320" max="2320" width="14.7109375" style="1" customWidth="1"/>
    <col min="2321" max="2321" width="14.5703125" style="1" customWidth="1"/>
    <col min="2322" max="2323" width="11.42578125" style="1"/>
    <col min="2324" max="2324" width="17.7109375" style="1" customWidth="1"/>
    <col min="2325" max="2560" width="11.42578125" style="1"/>
    <col min="2561" max="2561" width="17.7109375" style="1" customWidth="1"/>
    <col min="2562" max="2562" width="14.85546875" style="1" customWidth="1"/>
    <col min="2563" max="2563" width="16.5703125" style="1" customWidth="1"/>
    <col min="2564" max="2564" width="15.42578125" style="1" customWidth="1"/>
    <col min="2565" max="2565" width="16.140625" style="1" customWidth="1"/>
    <col min="2566" max="2566" width="13.42578125" style="1" customWidth="1"/>
    <col min="2567" max="2567" width="15.28515625" style="1" customWidth="1"/>
    <col min="2568" max="2568" width="14" style="1" customWidth="1"/>
    <col min="2569" max="2569" width="15.42578125" style="1" customWidth="1"/>
    <col min="2570" max="2570" width="15.140625" style="1" customWidth="1"/>
    <col min="2571" max="2571" width="15.42578125" style="1" customWidth="1"/>
    <col min="2572" max="2572" width="16.5703125" style="1" customWidth="1"/>
    <col min="2573" max="2573" width="16.28515625" style="1" customWidth="1"/>
    <col min="2574" max="2574" width="15" style="1" customWidth="1"/>
    <col min="2575" max="2575" width="14.85546875" style="1" customWidth="1"/>
    <col min="2576" max="2576" width="14.7109375" style="1" customWidth="1"/>
    <col min="2577" max="2577" width="14.5703125" style="1" customWidth="1"/>
    <col min="2578" max="2579" width="11.42578125" style="1"/>
    <col min="2580" max="2580" width="17.7109375" style="1" customWidth="1"/>
    <col min="2581" max="2816" width="11.42578125" style="1"/>
    <col min="2817" max="2817" width="17.7109375" style="1" customWidth="1"/>
    <col min="2818" max="2818" width="14.85546875" style="1" customWidth="1"/>
    <col min="2819" max="2819" width="16.5703125" style="1" customWidth="1"/>
    <col min="2820" max="2820" width="15.42578125" style="1" customWidth="1"/>
    <col min="2821" max="2821" width="16.140625" style="1" customWidth="1"/>
    <col min="2822" max="2822" width="13.42578125" style="1" customWidth="1"/>
    <col min="2823" max="2823" width="15.28515625" style="1" customWidth="1"/>
    <col min="2824" max="2824" width="14" style="1" customWidth="1"/>
    <col min="2825" max="2825" width="15.42578125" style="1" customWidth="1"/>
    <col min="2826" max="2826" width="15.140625" style="1" customWidth="1"/>
    <col min="2827" max="2827" width="15.42578125" style="1" customWidth="1"/>
    <col min="2828" max="2828" width="16.5703125" style="1" customWidth="1"/>
    <col min="2829" max="2829" width="16.28515625" style="1" customWidth="1"/>
    <col min="2830" max="2830" width="15" style="1" customWidth="1"/>
    <col min="2831" max="2831" width="14.85546875" style="1" customWidth="1"/>
    <col min="2832" max="2832" width="14.7109375" style="1" customWidth="1"/>
    <col min="2833" max="2833" width="14.5703125" style="1" customWidth="1"/>
    <col min="2834" max="2835" width="11.42578125" style="1"/>
    <col min="2836" max="2836" width="17.7109375" style="1" customWidth="1"/>
    <col min="2837" max="3072" width="11.42578125" style="1"/>
    <col min="3073" max="3073" width="17.7109375" style="1" customWidth="1"/>
    <col min="3074" max="3074" width="14.85546875" style="1" customWidth="1"/>
    <col min="3075" max="3075" width="16.5703125" style="1" customWidth="1"/>
    <col min="3076" max="3076" width="15.42578125" style="1" customWidth="1"/>
    <col min="3077" max="3077" width="16.140625" style="1" customWidth="1"/>
    <col min="3078" max="3078" width="13.42578125" style="1" customWidth="1"/>
    <col min="3079" max="3079" width="15.28515625" style="1" customWidth="1"/>
    <col min="3080" max="3080" width="14" style="1" customWidth="1"/>
    <col min="3081" max="3081" width="15.42578125" style="1" customWidth="1"/>
    <col min="3082" max="3082" width="15.140625" style="1" customWidth="1"/>
    <col min="3083" max="3083" width="15.42578125" style="1" customWidth="1"/>
    <col min="3084" max="3084" width="16.5703125" style="1" customWidth="1"/>
    <col min="3085" max="3085" width="16.28515625" style="1" customWidth="1"/>
    <col min="3086" max="3086" width="15" style="1" customWidth="1"/>
    <col min="3087" max="3087" width="14.85546875" style="1" customWidth="1"/>
    <col min="3088" max="3088" width="14.7109375" style="1" customWidth="1"/>
    <col min="3089" max="3089" width="14.5703125" style="1" customWidth="1"/>
    <col min="3090" max="3091" width="11.42578125" style="1"/>
    <col min="3092" max="3092" width="17.7109375" style="1" customWidth="1"/>
    <col min="3093" max="3328" width="11.42578125" style="1"/>
    <col min="3329" max="3329" width="17.7109375" style="1" customWidth="1"/>
    <col min="3330" max="3330" width="14.85546875" style="1" customWidth="1"/>
    <col min="3331" max="3331" width="16.5703125" style="1" customWidth="1"/>
    <col min="3332" max="3332" width="15.42578125" style="1" customWidth="1"/>
    <col min="3333" max="3333" width="16.140625" style="1" customWidth="1"/>
    <col min="3334" max="3334" width="13.42578125" style="1" customWidth="1"/>
    <col min="3335" max="3335" width="15.28515625" style="1" customWidth="1"/>
    <col min="3336" max="3336" width="14" style="1" customWidth="1"/>
    <col min="3337" max="3337" width="15.42578125" style="1" customWidth="1"/>
    <col min="3338" max="3338" width="15.140625" style="1" customWidth="1"/>
    <col min="3339" max="3339" width="15.42578125" style="1" customWidth="1"/>
    <col min="3340" max="3340" width="16.5703125" style="1" customWidth="1"/>
    <col min="3341" max="3341" width="16.28515625" style="1" customWidth="1"/>
    <col min="3342" max="3342" width="15" style="1" customWidth="1"/>
    <col min="3343" max="3343" width="14.85546875" style="1" customWidth="1"/>
    <col min="3344" max="3344" width="14.7109375" style="1" customWidth="1"/>
    <col min="3345" max="3345" width="14.5703125" style="1" customWidth="1"/>
    <col min="3346" max="3347" width="11.42578125" style="1"/>
    <col min="3348" max="3348" width="17.7109375" style="1" customWidth="1"/>
    <col min="3349" max="3584" width="11.42578125" style="1"/>
    <col min="3585" max="3585" width="17.7109375" style="1" customWidth="1"/>
    <col min="3586" max="3586" width="14.85546875" style="1" customWidth="1"/>
    <col min="3587" max="3587" width="16.5703125" style="1" customWidth="1"/>
    <col min="3588" max="3588" width="15.42578125" style="1" customWidth="1"/>
    <col min="3589" max="3589" width="16.140625" style="1" customWidth="1"/>
    <col min="3590" max="3590" width="13.42578125" style="1" customWidth="1"/>
    <col min="3591" max="3591" width="15.28515625" style="1" customWidth="1"/>
    <col min="3592" max="3592" width="14" style="1" customWidth="1"/>
    <col min="3593" max="3593" width="15.42578125" style="1" customWidth="1"/>
    <col min="3594" max="3594" width="15.140625" style="1" customWidth="1"/>
    <col min="3595" max="3595" width="15.42578125" style="1" customWidth="1"/>
    <col min="3596" max="3596" width="16.5703125" style="1" customWidth="1"/>
    <col min="3597" max="3597" width="16.28515625" style="1" customWidth="1"/>
    <col min="3598" max="3598" width="15" style="1" customWidth="1"/>
    <col min="3599" max="3599" width="14.85546875" style="1" customWidth="1"/>
    <col min="3600" max="3600" width="14.7109375" style="1" customWidth="1"/>
    <col min="3601" max="3601" width="14.5703125" style="1" customWidth="1"/>
    <col min="3602" max="3603" width="11.42578125" style="1"/>
    <col min="3604" max="3604" width="17.7109375" style="1" customWidth="1"/>
    <col min="3605" max="3840" width="11.42578125" style="1"/>
    <col min="3841" max="3841" width="17.7109375" style="1" customWidth="1"/>
    <col min="3842" max="3842" width="14.85546875" style="1" customWidth="1"/>
    <col min="3843" max="3843" width="16.5703125" style="1" customWidth="1"/>
    <col min="3844" max="3844" width="15.42578125" style="1" customWidth="1"/>
    <col min="3845" max="3845" width="16.140625" style="1" customWidth="1"/>
    <col min="3846" max="3846" width="13.42578125" style="1" customWidth="1"/>
    <col min="3847" max="3847" width="15.28515625" style="1" customWidth="1"/>
    <col min="3848" max="3848" width="14" style="1" customWidth="1"/>
    <col min="3849" max="3849" width="15.42578125" style="1" customWidth="1"/>
    <col min="3850" max="3850" width="15.140625" style="1" customWidth="1"/>
    <col min="3851" max="3851" width="15.42578125" style="1" customWidth="1"/>
    <col min="3852" max="3852" width="16.5703125" style="1" customWidth="1"/>
    <col min="3853" max="3853" width="16.28515625" style="1" customWidth="1"/>
    <col min="3854" max="3854" width="15" style="1" customWidth="1"/>
    <col min="3855" max="3855" width="14.85546875" style="1" customWidth="1"/>
    <col min="3856" max="3856" width="14.7109375" style="1" customWidth="1"/>
    <col min="3857" max="3857" width="14.5703125" style="1" customWidth="1"/>
    <col min="3858" max="3859" width="11.42578125" style="1"/>
    <col min="3860" max="3860" width="17.7109375" style="1" customWidth="1"/>
    <col min="3861" max="4096" width="11.42578125" style="1"/>
    <col min="4097" max="4097" width="17.7109375" style="1" customWidth="1"/>
    <col min="4098" max="4098" width="14.85546875" style="1" customWidth="1"/>
    <col min="4099" max="4099" width="16.5703125" style="1" customWidth="1"/>
    <col min="4100" max="4100" width="15.42578125" style="1" customWidth="1"/>
    <col min="4101" max="4101" width="16.140625" style="1" customWidth="1"/>
    <col min="4102" max="4102" width="13.42578125" style="1" customWidth="1"/>
    <col min="4103" max="4103" width="15.28515625" style="1" customWidth="1"/>
    <col min="4104" max="4104" width="14" style="1" customWidth="1"/>
    <col min="4105" max="4105" width="15.42578125" style="1" customWidth="1"/>
    <col min="4106" max="4106" width="15.140625" style="1" customWidth="1"/>
    <col min="4107" max="4107" width="15.42578125" style="1" customWidth="1"/>
    <col min="4108" max="4108" width="16.5703125" style="1" customWidth="1"/>
    <col min="4109" max="4109" width="16.28515625" style="1" customWidth="1"/>
    <col min="4110" max="4110" width="15" style="1" customWidth="1"/>
    <col min="4111" max="4111" width="14.85546875" style="1" customWidth="1"/>
    <col min="4112" max="4112" width="14.7109375" style="1" customWidth="1"/>
    <col min="4113" max="4113" width="14.5703125" style="1" customWidth="1"/>
    <col min="4114" max="4115" width="11.42578125" style="1"/>
    <col min="4116" max="4116" width="17.7109375" style="1" customWidth="1"/>
    <col min="4117" max="4352" width="11.42578125" style="1"/>
    <col min="4353" max="4353" width="17.7109375" style="1" customWidth="1"/>
    <col min="4354" max="4354" width="14.85546875" style="1" customWidth="1"/>
    <col min="4355" max="4355" width="16.5703125" style="1" customWidth="1"/>
    <col min="4356" max="4356" width="15.42578125" style="1" customWidth="1"/>
    <col min="4357" max="4357" width="16.140625" style="1" customWidth="1"/>
    <col min="4358" max="4358" width="13.42578125" style="1" customWidth="1"/>
    <col min="4359" max="4359" width="15.28515625" style="1" customWidth="1"/>
    <col min="4360" max="4360" width="14" style="1" customWidth="1"/>
    <col min="4361" max="4361" width="15.42578125" style="1" customWidth="1"/>
    <col min="4362" max="4362" width="15.140625" style="1" customWidth="1"/>
    <col min="4363" max="4363" width="15.42578125" style="1" customWidth="1"/>
    <col min="4364" max="4364" width="16.5703125" style="1" customWidth="1"/>
    <col min="4365" max="4365" width="16.28515625" style="1" customWidth="1"/>
    <col min="4366" max="4366" width="15" style="1" customWidth="1"/>
    <col min="4367" max="4367" width="14.85546875" style="1" customWidth="1"/>
    <col min="4368" max="4368" width="14.7109375" style="1" customWidth="1"/>
    <col min="4369" max="4369" width="14.5703125" style="1" customWidth="1"/>
    <col min="4370" max="4371" width="11.42578125" style="1"/>
    <col min="4372" max="4372" width="17.7109375" style="1" customWidth="1"/>
    <col min="4373" max="4608" width="11.42578125" style="1"/>
    <col min="4609" max="4609" width="17.7109375" style="1" customWidth="1"/>
    <col min="4610" max="4610" width="14.85546875" style="1" customWidth="1"/>
    <col min="4611" max="4611" width="16.5703125" style="1" customWidth="1"/>
    <col min="4612" max="4612" width="15.42578125" style="1" customWidth="1"/>
    <col min="4613" max="4613" width="16.140625" style="1" customWidth="1"/>
    <col min="4614" max="4614" width="13.42578125" style="1" customWidth="1"/>
    <col min="4615" max="4615" width="15.28515625" style="1" customWidth="1"/>
    <col min="4616" max="4616" width="14" style="1" customWidth="1"/>
    <col min="4617" max="4617" width="15.42578125" style="1" customWidth="1"/>
    <col min="4618" max="4618" width="15.140625" style="1" customWidth="1"/>
    <col min="4619" max="4619" width="15.42578125" style="1" customWidth="1"/>
    <col min="4620" max="4620" width="16.5703125" style="1" customWidth="1"/>
    <col min="4621" max="4621" width="16.28515625" style="1" customWidth="1"/>
    <col min="4622" max="4622" width="15" style="1" customWidth="1"/>
    <col min="4623" max="4623" width="14.85546875" style="1" customWidth="1"/>
    <col min="4624" max="4624" width="14.7109375" style="1" customWidth="1"/>
    <col min="4625" max="4625" width="14.5703125" style="1" customWidth="1"/>
    <col min="4626" max="4627" width="11.42578125" style="1"/>
    <col min="4628" max="4628" width="17.7109375" style="1" customWidth="1"/>
    <col min="4629" max="4864" width="11.42578125" style="1"/>
    <col min="4865" max="4865" width="17.7109375" style="1" customWidth="1"/>
    <col min="4866" max="4866" width="14.85546875" style="1" customWidth="1"/>
    <col min="4867" max="4867" width="16.5703125" style="1" customWidth="1"/>
    <col min="4868" max="4868" width="15.42578125" style="1" customWidth="1"/>
    <col min="4869" max="4869" width="16.140625" style="1" customWidth="1"/>
    <col min="4870" max="4870" width="13.42578125" style="1" customWidth="1"/>
    <col min="4871" max="4871" width="15.28515625" style="1" customWidth="1"/>
    <col min="4872" max="4872" width="14" style="1" customWidth="1"/>
    <col min="4873" max="4873" width="15.42578125" style="1" customWidth="1"/>
    <col min="4874" max="4874" width="15.140625" style="1" customWidth="1"/>
    <col min="4875" max="4875" width="15.42578125" style="1" customWidth="1"/>
    <col min="4876" max="4876" width="16.5703125" style="1" customWidth="1"/>
    <col min="4877" max="4877" width="16.28515625" style="1" customWidth="1"/>
    <col min="4878" max="4878" width="15" style="1" customWidth="1"/>
    <col min="4879" max="4879" width="14.85546875" style="1" customWidth="1"/>
    <col min="4880" max="4880" width="14.7109375" style="1" customWidth="1"/>
    <col min="4881" max="4881" width="14.5703125" style="1" customWidth="1"/>
    <col min="4882" max="4883" width="11.42578125" style="1"/>
    <col min="4884" max="4884" width="17.7109375" style="1" customWidth="1"/>
    <col min="4885" max="5120" width="11.42578125" style="1"/>
    <col min="5121" max="5121" width="17.7109375" style="1" customWidth="1"/>
    <col min="5122" max="5122" width="14.85546875" style="1" customWidth="1"/>
    <col min="5123" max="5123" width="16.5703125" style="1" customWidth="1"/>
    <col min="5124" max="5124" width="15.42578125" style="1" customWidth="1"/>
    <col min="5125" max="5125" width="16.140625" style="1" customWidth="1"/>
    <col min="5126" max="5126" width="13.42578125" style="1" customWidth="1"/>
    <col min="5127" max="5127" width="15.28515625" style="1" customWidth="1"/>
    <col min="5128" max="5128" width="14" style="1" customWidth="1"/>
    <col min="5129" max="5129" width="15.42578125" style="1" customWidth="1"/>
    <col min="5130" max="5130" width="15.140625" style="1" customWidth="1"/>
    <col min="5131" max="5131" width="15.42578125" style="1" customWidth="1"/>
    <col min="5132" max="5132" width="16.5703125" style="1" customWidth="1"/>
    <col min="5133" max="5133" width="16.28515625" style="1" customWidth="1"/>
    <col min="5134" max="5134" width="15" style="1" customWidth="1"/>
    <col min="5135" max="5135" width="14.85546875" style="1" customWidth="1"/>
    <col min="5136" max="5136" width="14.7109375" style="1" customWidth="1"/>
    <col min="5137" max="5137" width="14.5703125" style="1" customWidth="1"/>
    <col min="5138" max="5139" width="11.42578125" style="1"/>
    <col min="5140" max="5140" width="17.7109375" style="1" customWidth="1"/>
    <col min="5141" max="5376" width="11.42578125" style="1"/>
    <col min="5377" max="5377" width="17.7109375" style="1" customWidth="1"/>
    <col min="5378" max="5378" width="14.85546875" style="1" customWidth="1"/>
    <col min="5379" max="5379" width="16.5703125" style="1" customWidth="1"/>
    <col min="5380" max="5380" width="15.42578125" style="1" customWidth="1"/>
    <col min="5381" max="5381" width="16.140625" style="1" customWidth="1"/>
    <col min="5382" max="5382" width="13.42578125" style="1" customWidth="1"/>
    <col min="5383" max="5383" width="15.28515625" style="1" customWidth="1"/>
    <col min="5384" max="5384" width="14" style="1" customWidth="1"/>
    <col min="5385" max="5385" width="15.42578125" style="1" customWidth="1"/>
    <col min="5386" max="5386" width="15.140625" style="1" customWidth="1"/>
    <col min="5387" max="5387" width="15.42578125" style="1" customWidth="1"/>
    <col min="5388" max="5388" width="16.5703125" style="1" customWidth="1"/>
    <col min="5389" max="5389" width="16.28515625" style="1" customWidth="1"/>
    <col min="5390" max="5390" width="15" style="1" customWidth="1"/>
    <col min="5391" max="5391" width="14.85546875" style="1" customWidth="1"/>
    <col min="5392" max="5392" width="14.7109375" style="1" customWidth="1"/>
    <col min="5393" max="5393" width="14.5703125" style="1" customWidth="1"/>
    <col min="5394" max="5395" width="11.42578125" style="1"/>
    <col min="5396" max="5396" width="17.7109375" style="1" customWidth="1"/>
    <col min="5397" max="5632" width="11.42578125" style="1"/>
    <col min="5633" max="5633" width="17.7109375" style="1" customWidth="1"/>
    <col min="5634" max="5634" width="14.85546875" style="1" customWidth="1"/>
    <col min="5635" max="5635" width="16.5703125" style="1" customWidth="1"/>
    <col min="5636" max="5636" width="15.42578125" style="1" customWidth="1"/>
    <col min="5637" max="5637" width="16.140625" style="1" customWidth="1"/>
    <col min="5638" max="5638" width="13.42578125" style="1" customWidth="1"/>
    <col min="5639" max="5639" width="15.28515625" style="1" customWidth="1"/>
    <col min="5640" max="5640" width="14" style="1" customWidth="1"/>
    <col min="5641" max="5641" width="15.42578125" style="1" customWidth="1"/>
    <col min="5642" max="5642" width="15.140625" style="1" customWidth="1"/>
    <col min="5643" max="5643" width="15.42578125" style="1" customWidth="1"/>
    <col min="5644" max="5644" width="16.5703125" style="1" customWidth="1"/>
    <col min="5645" max="5645" width="16.28515625" style="1" customWidth="1"/>
    <col min="5646" max="5646" width="15" style="1" customWidth="1"/>
    <col min="5647" max="5647" width="14.85546875" style="1" customWidth="1"/>
    <col min="5648" max="5648" width="14.7109375" style="1" customWidth="1"/>
    <col min="5649" max="5649" width="14.5703125" style="1" customWidth="1"/>
    <col min="5650" max="5651" width="11.42578125" style="1"/>
    <col min="5652" max="5652" width="17.7109375" style="1" customWidth="1"/>
    <col min="5653" max="5888" width="11.42578125" style="1"/>
    <col min="5889" max="5889" width="17.7109375" style="1" customWidth="1"/>
    <col min="5890" max="5890" width="14.85546875" style="1" customWidth="1"/>
    <col min="5891" max="5891" width="16.5703125" style="1" customWidth="1"/>
    <col min="5892" max="5892" width="15.42578125" style="1" customWidth="1"/>
    <col min="5893" max="5893" width="16.140625" style="1" customWidth="1"/>
    <col min="5894" max="5894" width="13.42578125" style="1" customWidth="1"/>
    <col min="5895" max="5895" width="15.28515625" style="1" customWidth="1"/>
    <col min="5896" max="5896" width="14" style="1" customWidth="1"/>
    <col min="5897" max="5897" width="15.42578125" style="1" customWidth="1"/>
    <col min="5898" max="5898" width="15.140625" style="1" customWidth="1"/>
    <col min="5899" max="5899" width="15.42578125" style="1" customWidth="1"/>
    <col min="5900" max="5900" width="16.5703125" style="1" customWidth="1"/>
    <col min="5901" max="5901" width="16.28515625" style="1" customWidth="1"/>
    <col min="5902" max="5902" width="15" style="1" customWidth="1"/>
    <col min="5903" max="5903" width="14.85546875" style="1" customWidth="1"/>
    <col min="5904" max="5904" width="14.7109375" style="1" customWidth="1"/>
    <col min="5905" max="5905" width="14.5703125" style="1" customWidth="1"/>
    <col min="5906" max="5907" width="11.42578125" style="1"/>
    <col min="5908" max="5908" width="17.7109375" style="1" customWidth="1"/>
    <col min="5909" max="6144" width="11.42578125" style="1"/>
    <col min="6145" max="6145" width="17.7109375" style="1" customWidth="1"/>
    <col min="6146" max="6146" width="14.85546875" style="1" customWidth="1"/>
    <col min="6147" max="6147" width="16.5703125" style="1" customWidth="1"/>
    <col min="6148" max="6148" width="15.42578125" style="1" customWidth="1"/>
    <col min="6149" max="6149" width="16.140625" style="1" customWidth="1"/>
    <col min="6150" max="6150" width="13.42578125" style="1" customWidth="1"/>
    <col min="6151" max="6151" width="15.28515625" style="1" customWidth="1"/>
    <col min="6152" max="6152" width="14" style="1" customWidth="1"/>
    <col min="6153" max="6153" width="15.42578125" style="1" customWidth="1"/>
    <col min="6154" max="6154" width="15.140625" style="1" customWidth="1"/>
    <col min="6155" max="6155" width="15.42578125" style="1" customWidth="1"/>
    <col min="6156" max="6156" width="16.5703125" style="1" customWidth="1"/>
    <col min="6157" max="6157" width="16.28515625" style="1" customWidth="1"/>
    <col min="6158" max="6158" width="15" style="1" customWidth="1"/>
    <col min="6159" max="6159" width="14.85546875" style="1" customWidth="1"/>
    <col min="6160" max="6160" width="14.7109375" style="1" customWidth="1"/>
    <col min="6161" max="6161" width="14.5703125" style="1" customWidth="1"/>
    <col min="6162" max="6163" width="11.42578125" style="1"/>
    <col min="6164" max="6164" width="17.7109375" style="1" customWidth="1"/>
    <col min="6165" max="6400" width="11.42578125" style="1"/>
    <col min="6401" max="6401" width="17.7109375" style="1" customWidth="1"/>
    <col min="6402" max="6402" width="14.85546875" style="1" customWidth="1"/>
    <col min="6403" max="6403" width="16.5703125" style="1" customWidth="1"/>
    <col min="6404" max="6404" width="15.42578125" style="1" customWidth="1"/>
    <col min="6405" max="6405" width="16.140625" style="1" customWidth="1"/>
    <col min="6406" max="6406" width="13.42578125" style="1" customWidth="1"/>
    <col min="6407" max="6407" width="15.28515625" style="1" customWidth="1"/>
    <col min="6408" max="6408" width="14" style="1" customWidth="1"/>
    <col min="6409" max="6409" width="15.42578125" style="1" customWidth="1"/>
    <col min="6410" max="6410" width="15.140625" style="1" customWidth="1"/>
    <col min="6411" max="6411" width="15.42578125" style="1" customWidth="1"/>
    <col min="6412" max="6412" width="16.5703125" style="1" customWidth="1"/>
    <col min="6413" max="6413" width="16.28515625" style="1" customWidth="1"/>
    <col min="6414" max="6414" width="15" style="1" customWidth="1"/>
    <col min="6415" max="6415" width="14.85546875" style="1" customWidth="1"/>
    <col min="6416" max="6416" width="14.7109375" style="1" customWidth="1"/>
    <col min="6417" max="6417" width="14.5703125" style="1" customWidth="1"/>
    <col min="6418" max="6419" width="11.42578125" style="1"/>
    <col min="6420" max="6420" width="17.7109375" style="1" customWidth="1"/>
    <col min="6421" max="6656" width="11.42578125" style="1"/>
    <col min="6657" max="6657" width="17.7109375" style="1" customWidth="1"/>
    <col min="6658" max="6658" width="14.85546875" style="1" customWidth="1"/>
    <col min="6659" max="6659" width="16.5703125" style="1" customWidth="1"/>
    <col min="6660" max="6660" width="15.42578125" style="1" customWidth="1"/>
    <col min="6661" max="6661" width="16.140625" style="1" customWidth="1"/>
    <col min="6662" max="6662" width="13.42578125" style="1" customWidth="1"/>
    <col min="6663" max="6663" width="15.28515625" style="1" customWidth="1"/>
    <col min="6664" max="6664" width="14" style="1" customWidth="1"/>
    <col min="6665" max="6665" width="15.42578125" style="1" customWidth="1"/>
    <col min="6666" max="6666" width="15.140625" style="1" customWidth="1"/>
    <col min="6667" max="6667" width="15.42578125" style="1" customWidth="1"/>
    <col min="6668" max="6668" width="16.5703125" style="1" customWidth="1"/>
    <col min="6669" max="6669" width="16.28515625" style="1" customWidth="1"/>
    <col min="6670" max="6670" width="15" style="1" customWidth="1"/>
    <col min="6671" max="6671" width="14.85546875" style="1" customWidth="1"/>
    <col min="6672" max="6672" width="14.7109375" style="1" customWidth="1"/>
    <col min="6673" max="6673" width="14.5703125" style="1" customWidth="1"/>
    <col min="6674" max="6675" width="11.42578125" style="1"/>
    <col min="6676" max="6676" width="17.7109375" style="1" customWidth="1"/>
    <col min="6677" max="6912" width="11.42578125" style="1"/>
    <col min="6913" max="6913" width="17.7109375" style="1" customWidth="1"/>
    <col min="6914" max="6914" width="14.85546875" style="1" customWidth="1"/>
    <col min="6915" max="6915" width="16.5703125" style="1" customWidth="1"/>
    <col min="6916" max="6916" width="15.42578125" style="1" customWidth="1"/>
    <col min="6917" max="6917" width="16.140625" style="1" customWidth="1"/>
    <col min="6918" max="6918" width="13.42578125" style="1" customWidth="1"/>
    <col min="6919" max="6919" width="15.28515625" style="1" customWidth="1"/>
    <col min="6920" max="6920" width="14" style="1" customWidth="1"/>
    <col min="6921" max="6921" width="15.42578125" style="1" customWidth="1"/>
    <col min="6922" max="6922" width="15.140625" style="1" customWidth="1"/>
    <col min="6923" max="6923" width="15.42578125" style="1" customWidth="1"/>
    <col min="6924" max="6924" width="16.5703125" style="1" customWidth="1"/>
    <col min="6925" max="6925" width="16.28515625" style="1" customWidth="1"/>
    <col min="6926" max="6926" width="15" style="1" customWidth="1"/>
    <col min="6927" max="6927" width="14.85546875" style="1" customWidth="1"/>
    <col min="6928" max="6928" width="14.7109375" style="1" customWidth="1"/>
    <col min="6929" max="6929" width="14.5703125" style="1" customWidth="1"/>
    <col min="6930" max="6931" width="11.42578125" style="1"/>
    <col min="6932" max="6932" width="17.7109375" style="1" customWidth="1"/>
    <col min="6933" max="7168" width="11.42578125" style="1"/>
    <col min="7169" max="7169" width="17.7109375" style="1" customWidth="1"/>
    <col min="7170" max="7170" width="14.85546875" style="1" customWidth="1"/>
    <col min="7171" max="7171" width="16.5703125" style="1" customWidth="1"/>
    <col min="7172" max="7172" width="15.42578125" style="1" customWidth="1"/>
    <col min="7173" max="7173" width="16.140625" style="1" customWidth="1"/>
    <col min="7174" max="7174" width="13.42578125" style="1" customWidth="1"/>
    <col min="7175" max="7175" width="15.28515625" style="1" customWidth="1"/>
    <col min="7176" max="7176" width="14" style="1" customWidth="1"/>
    <col min="7177" max="7177" width="15.42578125" style="1" customWidth="1"/>
    <col min="7178" max="7178" width="15.140625" style="1" customWidth="1"/>
    <col min="7179" max="7179" width="15.42578125" style="1" customWidth="1"/>
    <col min="7180" max="7180" width="16.5703125" style="1" customWidth="1"/>
    <col min="7181" max="7181" width="16.28515625" style="1" customWidth="1"/>
    <col min="7182" max="7182" width="15" style="1" customWidth="1"/>
    <col min="7183" max="7183" width="14.85546875" style="1" customWidth="1"/>
    <col min="7184" max="7184" width="14.7109375" style="1" customWidth="1"/>
    <col min="7185" max="7185" width="14.5703125" style="1" customWidth="1"/>
    <col min="7186" max="7187" width="11.42578125" style="1"/>
    <col min="7188" max="7188" width="17.7109375" style="1" customWidth="1"/>
    <col min="7189" max="7424" width="11.42578125" style="1"/>
    <col min="7425" max="7425" width="17.7109375" style="1" customWidth="1"/>
    <col min="7426" max="7426" width="14.85546875" style="1" customWidth="1"/>
    <col min="7427" max="7427" width="16.5703125" style="1" customWidth="1"/>
    <col min="7428" max="7428" width="15.42578125" style="1" customWidth="1"/>
    <col min="7429" max="7429" width="16.140625" style="1" customWidth="1"/>
    <col min="7430" max="7430" width="13.42578125" style="1" customWidth="1"/>
    <col min="7431" max="7431" width="15.28515625" style="1" customWidth="1"/>
    <col min="7432" max="7432" width="14" style="1" customWidth="1"/>
    <col min="7433" max="7433" width="15.42578125" style="1" customWidth="1"/>
    <col min="7434" max="7434" width="15.140625" style="1" customWidth="1"/>
    <col min="7435" max="7435" width="15.42578125" style="1" customWidth="1"/>
    <col min="7436" max="7436" width="16.5703125" style="1" customWidth="1"/>
    <col min="7437" max="7437" width="16.28515625" style="1" customWidth="1"/>
    <col min="7438" max="7438" width="15" style="1" customWidth="1"/>
    <col min="7439" max="7439" width="14.85546875" style="1" customWidth="1"/>
    <col min="7440" max="7440" width="14.7109375" style="1" customWidth="1"/>
    <col min="7441" max="7441" width="14.5703125" style="1" customWidth="1"/>
    <col min="7442" max="7443" width="11.42578125" style="1"/>
    <col min="7444" max="7444" width="17.7109375" style="1" customWidth="1"/>
    <col min="7445" max="7680" width="11.42578125" style="1"/>
    <col min="7681" max="7681" width="17.7109375" style="1" customWidth="1"/>
    <col min="7682" max="7682" width="14.85546875" style="1" customWidth="1"/>
    <col min="7683" max="7683" width="16.5703125" style="1" customWidth="1"/>
    <col min="7684" max="7684" width="15.42578125" style="1" customWidth="1"/>
    <col min="7685" max="7685" width="16.140625" style="1" customWidth="1"/>
    <col min="7686" max="7686" width="13.42578125" style="1" customWidth="1"/>
    <col min="7687" max="7687" width="15.28515625" style="1" customWidth="1"/>
    <col min="7688" max="7688" width="14" style="1" customWidth="1"/>
    <col min="7689" max="7689" width="15.42578125" style="1" customWidth="1"/>
    <col min="7690" max="7690" width="15.140625" style="1" customWidth="1"/>
    <col min="7691" max="7691" width="15.42578125" style="1" customWidth="1"/>
    <col min="7692" max="7692" width="16.5703125" style="1" customWidth="1"/>
    <col min="7693" max="7693" width="16.28515625" style="1" customWidth="1"/>
    <col min="7694" max="7694" width="15" style="1" customWidth="1"/>
    <col min="7695" max="7695" width="14.85546875" style="1" customWidth="1"/>
    <col min="7696" max="7696" width="14.7109375" style="1" customWidth="1"/>
    <col min="7697" max="7697" width="14.5703125" style="1" customWidth="1"/>
    <col min="7698" max="7699" width="11.42578125" style="1"/>
    <col min="7700" max="7700" width="17.7109375" style="1" customWidth="1"/>
    <col min="7701" max="7936" width="11.42578125" style="1"/>
    <col min="7937" max="7937" width="17.7109375" style="1" customWidth="1"/>
    <col min="7938" max="7938" width="14.85546875" style="1" customWidth="1"/>
    <col min="7939" max="7939" width="16.5703125" style="1" customWidth="1"/>
    <col min="7940" max="7940" width="15.42578125" style="1" customWidth="1"/>
    <col min="7941" max="7941" width="16.140625" style="1" customWidth="1"/>
    <col min="7942" max="7942" width="13.42578125" style="1" customWidth="1"/>
    <col min="7943" max="7943" width="15.28515625" style="1" customWidth="1"/>
    <col min="7944" max="7944" width="14" style="1" customWidth="1"/>
    <col min="7945" max="7945" width="15.42578125" style="1" customWidth="1"/>
    <col min="7946" max="7946" width="15.140625" style="1" customWidth="1"/>
    <col min="7947" max="7947" width="15.42578125" style="1" customWidth="1"/>
    <col min="7948" max="7948" width="16.5703125" style="1" customWidth="1"/>
    <col min="7949" max="7949" width="16.28515625" style="1" customWidth="1"/>
    <col min="7950" max="7950" width="15" style="1" customWidth="1"/>
    <col min="7951" max="7951" width="14.85546875" style="1" customWidth="1"/>
    <col min="7952" max="7952" width="14.7109375" style="1" customWidth="1"/>
    <col min="7953" max="7953" width="14.5703125" style="1" customWidth="1"/>
    <col min="7954" max="7955" width="11.42578125" style="1"/>
    <col min="7956" max="7956" width="17.7109375" style="1" customWidth="1"/>
    <col min="7957" max="8192" width="11.42578125" style="1"/>
    <col min="8193" max="8193" width="17.7109375" style="1" customWidth="1"/>
    <col min="8194" max="8194" width="14.85546875" style="1" customWidth="1"/>
    <col min="8195" max="8195" width="16.5703125" style="1" customWidth="1"/>
    <col min="8196" max="8196" width="15.42578125" style="1" customWidth="1"/>
    <col min="8197" max="8197" width="16.140625" style="1" customWidth="1"/>
    <col min="8198" max="8198" width="13.42578125" style="1" customWidth="1"/>
    <col min="8199" max="8199" width="15.28515625" style="1" customWidth="1"/>
    <col min="8200" max="8200" width="14" style="1" customWidth="1"/>
    <col min="8201" max="8201" width="15.42578125" style="1" customWidth="1"/>
    <col min="8202" max="8202" width="15.140625" style="1" customWidth="1"/>
    <col min="8203" max="8203" width="15.42578125" style="1" customWidth="1"/>
    <col min="8204" max="8204" width="16.5703125" style="1" customWidth="1"/>
    <col min="8205" max="8205" width="16.28515625" style="1" customWidth="1"/>
    <col min="8206" max="8206" width="15" style="1" customWidth="1"/>
    <col min="8207" max="8207" width="14.85546875" style="1" customWidth="1"/>
    <col min="8208" max="8208" width="14.7109375" style="1" customWidth="1"/>
    <col min="8209" max="8209" width="14.5703125" style="1" customWidth="1"/>
    <col min="8210" max="8211" width="11.42578125" style="1"/>
    <col min="8212" max="8212" width="17.7109375" style="1" customWidth="1"/>
    <col min="8213" max="8448" width="11.42578125" style="1"/>
    <col min="8449" max="8449" width="17.7109375" style="1" customWidth="1"/>
    <col min="8450" max="8450" width="14.85546875" style="1" customWidth="1"/>
    <col min="8451" max="8451" width="16.5703125" style="1" customWidth="1"/>
    <col min="8452" max="8452" width="15.42578125" style="1" customWidth="1"/>
    <col min="8453" max="8453" width="16.140625" style="1" customWidth="1"/>
    <col min="8454" max="8454" width="13.42578125" style="1" customWidth="1"/>
    <col min="8455" max="8455" width="15.28515625" style="1" customWidth="1"/>
    <col min="8456" max="8456" width="14" style="1" customWidth="1"/>
    <col min="8457" max="8457" width="15.42578125" style="1" customWidth="1"/>
    <col min="8458" max="8458" width="15.140625" style="1" customWidth="1"/>
    <col min="8459" max="8459" width="15.42578125" style="1" customWidth="1"/>
    <col min="8460" max="8460" width="16.5703125" style="1" customWidth="1"/>
    <col min="8461" max="8461" width="16.28515625" style="1" customWidth="1"/>
    <col min="8462" max="8462" width="15" style="1" customWidth="1"/>
    <col min="8463" max="8463" width="14.85546875" style="1" customWidth="1"/>
    <col min="8464" max="8464" width="14.7109375" style="1" customWidth="1"/>
    <col min="8465" max="8465" width="14.5703125" style="1" customWidth="1"/>
    <col min="8466" max="8467" width="11.42578125" style="1"/>
    <col min="8468" max="8468" width="17.7109375" style="1" customWidth="1"/>
    <col min="8469" max="8704" width="11.42578125" style="1"/>
    <col min="8705" max="8705" width="17.7109375" style="1" customWidth="1"/>
    <col min="8706" max="8706" width="14.85546875" style="1" customWidth="1"/>
    <col min="8707" max="8707" width="16.5703125" style="1" customWidth="1"/>
    <col min="8708" max="8708" width="15.42578125" style="1" customWidth="1"/>
    <col min="8709" max="8709" width="16.140625" style="1" customWidth="1"/>
    <col min="8710" max="8710" width="13.42578125" style="1" customWidth="1"/>
    <col min="8711" max="8711" width="15.28515625" style="1" customWidth="1"/>
    <col min="8712" max="8712" width="14" style="1" customWidth="1"/>
    <col min="8713" max="8713" width="15.42578125" style="1" customWidth="1"/>
    <col min="8714" max="8714" width="15.140625" style="1" customWidth="1"/>
    <col min="8715" max="8715" width="15.42578125" style="1" customWidth="1"/>
    <col min="8716" max="8716" width="16.5703125" style="1" customWidth="1"/>
    <col min="8717" max="8717" width="16.28515625" style="1" customWidth="1"/>
    <col min="8718" max="8718" width="15" style="1" customWidth="1"/>
    <col min="8719" max="8719" width="14.85546875" style="1" customWidth="1"/>
    <col min="8720" max="8720" width="14.7109375" style="1" customWidth="1"/>
    <col min="8721" max="8721" width="14.5703125" style="1" customWidth="1"/>
    <col min="8722" max="8723" width="11.42578125" style="1"/>
    <col min="8724" max="8724" width="17.7109375" style="1" customWidth="1"/>
    <col min="8725" max="8960" width="11.42578125" style="1"/>
    <col min="8961" max="8961" width="17.7109375" style="1" customWidth="1"/>
    <col min="8962" max="8962" width="14.85546875" style="1" customWidth="1"/>
    <col min="8963" max="8963" width="16.5703125" style="1" customWidth="1"/>
    <col min="8964" max="8964" width="15.42578125" style="1" customWidth="1"/>
    <col min="8965" max="8965" width="16.140625" style="1" customWidth="1"/>
    <col min="8966" max="8966" width="13.42578125" style="1" customWidth="1"/>
    <col min="8967" max="8967" width="15.28515625" style="1" customWidth="1"/>
    <col min="8968" max="8968" width="14" style="1" customWidth="1"/>
    <col min="8969" max="8969" width="15.42578125" style="1" customWidth="1"/>
    <col min="8970" max="8970" width="15.140625" style="1" customWidth="1"/>
    <col min="8971" max="8971" width="15.42578125" style="1" customWidth="1"/>
    <col min="8972" max="8972" width="16.5703125" style="1" customWidth="1"/>
    <col min="8973" max="8973" width="16.28515625" style="1" customWidth="1"/>
    <col min="8974" max="8974" width="15" style="1" customWidth="1"/>
    <col min="8975" max="8975" width="14.85546875" style="1" customWidth="1"/>
    <col min="8976" max="8976" width="14.7109375" style="1" customWidth="1"/>
    <col min="8977" max="8977" width="14.5703125" style="1" customWidth="1"/>
    <col min="8978" max="8979" width="11.42578125" style="1"/>
    <col min="8980" max="8980" width="17.7109375" style="1" customWidth="1"/>
    <col min="8981" max="9216" width="11.42578125" style="1"/>
    <col min="9217" max="9217" width="17.7109375" style="1" customWidth="1"/>
    <col min="9218" max="9218" width="14.85546875" style="1" customWidth="1"/>
    <col min="9219" max="9219" width="16.5703125" style="1" customWidth="1"/>
    <col min="9220" max="9220" width="15.42578125" style="1" customWidth="1"/>
    <col min="9221" max="9221" width="16.140625" style="1" customWidth="1"/>
    <col min="9222" max="9222" width="13.42578125" style="1" customWidth="1"/>
    <col min="9223" max="9223" width="15.28515625" style="1" customWidth="1"/>
    <col min="9224" max="9224" width="14" style="1" customWidth="1"/>
    <col min="9225" max="9225" width="15.42578125" style="1" customWidth="1"/>
    <col min="9226" max="9226" width="15.140625" style="1" customWidth="1"/>
    <col min="9227" max="9227" width="15.42578125" style="1" customWidth="1"/>
    <col min="9228" max="9228" width="16.5703125" style="1" customWidth="1"/>
    <col min="9229" max="9229" width="16.28515625" style="1" customWidth="1"/>
    <col min="9230" max="9230" width="15" style="1" customWidth="1"/>
    <col min="9231" max="9231" width="14.85546875" style="1" customWidth="1"/>
    <col min="9232" max="9232" width="14.7109375" style="1" customWidth="1"/>
    <col min="9233" max="9233" width="14.5703125" style="1" customWidth="1"/>
    <col min="9234" max="9235" width="11.42578125" style="1"/>
    <col min="9236" max="9236" width="17.7109375" style="1" customWidth="1"/>
    <col min="9237" max="9472" width="11.42578125" style="1"/>
    <col min="9473" max="9473" width="17.7109375" style="1" customWidth="1"/>
    <col min="9474" max="9474" width="14.85546875" style="1" customWidth="1"/>
    <col min="9475" max="9475" width="16.5703125" style="1" customWidth="1"/>
    <col min="9476" max="9476" width="15.42578125" style="1" customWidth="1"/>
    <col min="9477" max="9477" width="16.140625" style="1" customWidth="1"/>
    <col min="9478" max="9478" width="13.42578125" style="1" customWidth="1"/>
    <col min="9479" max="9479" width="15.28515625" style="1" customWidth="1"/>
    <col min="9480" max="9480" width="14" style="1" customWidth="1"/>
    <col min="9481" max="9481" width="15.42578125" style="1" customWidth="1"/>
    <col min="9482" max="9482" width="15.140625" style="1" customWidth="1"/>
    <col min="9483" max="9483" width="15.42578125" style="1" customWidth="1"/>
    <col min="9484" max="9484" width="16.5703125" style="1" customWidth="1"/>
    <col min="9485" max="9485" width="16.28515625" style="1" customWidth="1"/>
    <col min="9486" max="9486" width="15" style="1" customWidth="1"/>
    <col min="9487" max="9487" width="14.85546875" style="1" customWidth="1"/>
    <col min="9488" max="9488" width="14.7109375" style="1" customWidth="1"/>
    <col min="9489" max="9489" width="14.5703125" style="1" customWidth="1"/>
    <col min="9490" max="9491" width="11.42578125" style="1"/>
    <col min="9492" max="9492" width="17.7109375" style="1" customWidth="1"/>
    <col min="9493" max="9728" width="11.42578125" style="1"/>
    <col min="9729" max="9729" width="17.7109375" style="1" customWidth="1"/>
    <col min="9730" max="9730" width="14.85546875" style="1" customWidth="1"/>
    <col min="9731" max="9731" width="16.5703125" style="1" customWidth="1"/>
    <col min="9732" max="9732" width="15.42578125" style="1" customWidth="1"/>
    <col min="9733" max="9733" width="16.140625" style="1" customWidth="1"/>
    <col min="9734" max="9734" width="13.42578125" style="1" customWidth="1"/>
    <col min="9735" max="9735" width="15.28515625" style="1" customWidth="1"/>
    <col min="9736" max="9736" width="14" style="1" customWidth="1"/>
    <col min="9737" max="9737" width="15.42578125" style="1" customWidth="1"/>
    <col min="9738" max="9738" width="15.140625" style="1" customWidth="1"/>
    <col min="9739" max="9739" width="15.42578125" style="1" customWidth="1"/>
    <col min="9740" max="9740" width="16.5703125" style="1" customWidth="1"/>
    <col min="9741" max="9741" width="16.28515625" style="1" customWidth="1"/>
    <col min="9742" max="9742" width="15" style="1" customWidth="1"/>
    <col min="9743" max="9743" width="14.85546875" style="1" customWidth="1"/>
    <col min="9744" max="9744" width="14.7109375" style="1" customWidth="1"/>
    <col min="9745" max="9745" width="14.5703125" style="1" customWidth="1"/>
    <col min="9746" max="9747" width="11.42578125" style="1"/>
    <col min="9748" max="9748" width="17.7109375" style="1" customWidth="1"/>
    <col min="9749" max="9984" width="11.42578125" style="1"/>
    <col min="9985" max="9985" width="17.7109375" style="1" customWidth="1"/>
    <col min="9986" max="9986" width="14.85546875" style="1" customWidth="1"/>
    <col min="9987" max="9987" width="16.5703125" style="1" customWidth="1"/>
    <col min="9988" max="9988" width="15.42578125" style="1" customWidth="1"/>
    <col min="9989" max="9989" width="16.140625" style="1" customWidth="1"/>
    <col min="9990" max="9990" width="13.42578125" style="1" customWidth="1"/>
    <col min="9991" max="9991" width="15.28515625" style="1" customWidth="1"/>
    <col min="9992" max="9992" width="14" style="1" customWidth="1"/>
    <col min="9993" max="9993" width="15.42578125" style="1" customWidth="1"/>
    <col min="9994" max="9994" width="15.140625" style="1" customWidth="1"/>
    <col min="9995" max="9995" width="15.42578125" style="1" customWidth="1"/>
    <col min="9996" max="9996" width="16.5703125" style="1" customWidth="1"/>
    <col min="9997" max="9997" width="16.28515625" style="1" customWidth="1"/>
    <col min="9998" max="9998" width="15" style="1" customWidth="1"/>
    <col min="9999" max="9999" width="14.85546875" style="1" customWidth="1"/>
    <col min="10000" max="10000" width="14.7109375" style="1" customWidth="1"/>
    <col min="10001" max="10001" width="14.5703125" style="1" customWidth="1"/>
    <col min="10002" max="10003" width="11.42578125" style="1"/>
    <col min="10004" max="10004" width="17.7109375" style="1" customWidth="1"/>
    <col min="10005" max="10240" width="11.42578125" style="1"/>
    <col min="10241" max="10241" width="17.7109375" style="1" customWidth="1"/>
    <col min="10242" max="10242" width="14.85546875" style="1" customWidth="1"/>
    <col min="10243" max="10243" width="16.5703125" style="1" customWidth="1"/>
    <col min="10244" max="10244" width="15.42578125" style="1" customWidth="1"/>
    <col min="10245" max="10245" width="16.140625" style="1" customWidth="1"/>
    <col min="10246" max="10246" width="13.42578125" style="1" customWidth="1"/>
    <col min="10247" max="10247" width="15.28515625" style="1" customWidth="1"/>
    <col min="10248" max="10248" width="14" style="1" customWidth="1"/>
    <col min="10249" max="10249" width="15.42578125" style="1" customWidth="1"/>
    <col min="10250" max="10250" width="15.140625" style="1" customWidth="1"/>
    <col min="10251" max="10251" width="15.42578125" style="1" customWidth="1"/>
    <col min="10252" max="10252" width="16.5703125" style="1" customWidth="1"/>
    <col min="10253" max="10253" width="16.28515625" style="1" customWidth="1"/>
    <col min="10254" max="10254" width="15" style="1" customWidth="1"/>
    <col min="10255" max="10255" width="14.85546875" style="1" customWidth="1"/>
    <col min="10256" max="10256" width="14.7109375" style="1" customWidth="1"/>
    <col min="10257" max="10257" width="14.5703125" style="1" customWidth="1"/>
    <col min="10258" max="10259" width="11.42578125" style="1"/>
    <col min="10260" max="10260" width="17.7109375" style="1" customWidth="1"/>
    <col min="10261" max="10496" width="11.42578125" style="1"/>
    <col min="10497" max="10497" width="17.7109375" style="1" customWidth="1"/>
    <col min="10498" max="10498" width="14.85546875" style="1" customWidth="1"/>
    <col min="10499" max="10499" width="16.5703125" style="1" customWidth="1"/>
    <col min="10500" max="10500" width="15.42578125" style="1" customWidth="1"/>
    <col min="10501" max="10501" width="16.140625" style="1" customWidth="1"/>
    <col min="10502" max="10502" width="13.42578125" style="1" customWidth="1"/>
    <col min="10503" max="10503" width="15.28515625" style="1" customWidth="1"/>
    <col min="10504" max="10504" width="14" style="1" customWidth="1"/>
    <col min="10505" max="10505" width="15.42578125" style="1" customWidth="1"/>
    <col min="10506" max="10506" width="15.140625" style="1" customWidth="1"/>
    <col min="10507" max="10507" width="15.42578125" style="1" customWidth="1"/>
    <col min="10508" max="10508" width="16.5703125" style="1" customWidth="1"/>
    <col min="10509" max="10509" width="16.28515625" style="1" customWidth="1"/>
    <col min="10510" max="10510" width="15" style="1" customWidth="1"/>
    <col min="10511" max="10511" width="14.85546875" style="1" customWidth="1"/>
    <col min="10512" max="10512" width="14.7109375" style="1" customWidth="1"/>
    <col min="10513" max="10513" width="14.5703125" style="1" customWidth="1"/>
    <col min="10514" max="10515" width="11.42578125" style="1"/>
    <col min="10516" max="10516" width="17.7109375" style="1" customWidth="1"/>
    <col min="10517" max="10752" width="11.42578125" style="1"/>
    <col min="10753" max="10753" width="17.7109375" style="1" customWidth="1"/>
    <col min="10754" max="10754" width="14.85546875" style="1" customWidth="1"/>
    <col min="10755" max="10755" width="16.5703125" style="1" customWidth="1"/>
    <col min="10756" max="10756" width="15.42578125" style="1" customWidth="1"/>
    <col min="10757" max="10757" width="16.140625" style="1" customWidth="1"/>
    <col min="10758" max="10758" width="13.42578125" style="1" customWidth="1"/>
    <col min="10759" max="10759" width="15.28515625" style="1" customWidth="1"/>
    <col min="10760" max="10760" width="14" style="1" customWidth="1"/>
    <col min="10761" max="10761" width="15.42578125" style="1" customWidth="1"/>
    <col min="10762" max="10762" width="15.140625" style="1" customWidth="1"/>
    <col min="10763" max="10763" width="15.42578125" style="1" customWidth="1"/>
    <col min="10764" max="10764" width="16.5703125" style="1" customWidth="1"/>
    <col min="10765" max="10765" width="16.28515625" style="1" customWidth="1"/>
    <col min="10766" max="10766" width="15" style="1" customWidth="1"/>
    <col min="10767" max="10767" width="14.85546875" style="1" customWidth="1"/>
    <col min="10768" max="10768" width="14.7109375" style="1" customWidth="1"/>
    <col min="10769" max="10769" width="14.5703125" style="1" customWidth="1"/>
    <col min="10770" max="10771" width="11.42578125" style="1"/>
    <col min="10772" max="10772" width="17.7109375" style="1" customWidth="1"/>
    <col min="10773" max="11008" width="11.42578125" style="1"/>
    <col min="11009" max="11009" width="17.7109375" style="1" customWidth="1"/>
    <col min="11010" max="11010" width="14.85546875" style="1" customWidth="1"/>
    <col min="11011" max="11011" width="16.5703125" style="1" customWidth="1"/>
    <col min="11012" max="11012" width="15.42578125" style="1" customWidth="1"/>
    <col min="11013" max="11013" width="16.140625" style="1" customWidth="1"/>
    <col min="11014" max="11014" width="13.42578125" style="1" customWidth="1"/>
    <col min="11015" max="11015" width="15.28515625" style="1" customWidth="1"/>
    <col min="11016" max="11016" width="14" style="1" customWidth="1"/>
    <col min="11017" max="11017" width="15.42578125" style="1" customWidth="1"/>
    <col min="11018" max="11018" width="15.140625" style="1" customWidth="1"/>
    <col min="11019" max="11019" width="15.42578125" style="1" customWidth="1"/>
    <col min="11020" max="11020" width="16.5703125" style="1" customWidth="1"/>
    <col min="11021" max="11021" width="16.28515625" style="1" customWidth="1"/>
    <col min="11022" max="11022" width="15" style="1" customWidth="1"/>
    <col min="11023" max="11023" width="14.85546875" style="1" customWidth="1"/>
    <col min="11024" max="11024" width="14.7109375" style="1" customWidth="1"/>
    <col min="11025" max="11025" width="14.5703125" style="1" customWidth="1"/>
    <col min="11026" max="11027" width="11.42578125" style="1"/>
    <col min="11028" max="11028" width="17.7109375" style="1" customWidth="1"/>
    <col min="11029" max="11264" width="11.42578125" style="1"/>
    <col min="11265" max="11265" width="17.7109375" style="1" customWidth="1"/>
    <col min="11266" max="11266" width="14.85546875" style="1" customWidth="1"/>
    <col min="11267" max="11267" width="16.5703125" style="1" customWidth="1"/>
    <col min="11268" max="11268" width="15.42578125" style="1" customWidth="1"/>
    <col min="11269" max="11269" width="16.140625" style="1" customWidth="1"/>
    <col min="11270" max="11270" width="13.42578125" style="1" customWidth="1"/>
    <col min="11271" max="11271" width="15.28515625" style="1" customWidth="1"/>
    <col min="11272" max="11272" width="14" style="1" customWidth="1"/>
    <col min="11273" max="11273" width="15.42578125" style="1" customWidth="1"/>
    <col min="11274" max="11274" width="15.140625" style="1" customWidth="1"/>
    <col min="11275" max="11275" width="15.42578125" style="1" customWidth="1"/>
    <col min="11276" max="11276" width="16.5703125" style="1" customWidth="1"/>
    <col min="11277" max="11277" width="16.28515625" style="1" customWidth="1"/>
    <col min="11278" max="11278" width="15" style="1" customWidth="1"/>
    <col min="11279" max="11279" width="14.85546875" style="1" customWidth="1"/>
    <col min="11280" max="11280" width="14.7109375" style="1" customWidth="1"/>
    <col min="11281" max="11281" width="14.5703125" style="1" customWidth="1"/>
    <col min="11282" max="11283" width="11.42578125" style="1"/>
    <col min="11284" max="11284" width="17.7109375" style="1" customWidth="1"/>
    <col min="11285" max="11520" width="11.42578125" style="1"/>
    <col min="11521" max="11521" width="17.7109375" style="1" customWidth="1"/>
    <col min="11522" max="11522" width="14.85546875" style="1" customWidth="1"/>
    <col min="11523" max="11523" width="16.5703125" style="1" customWidth="1"/>
    <col min="11524" max="11524" width="15.42578125" style="1" customWidth="1"/>
    <col min="11525" max="11525" width="16.140625" style="1" customWidth="1"/>
    <col min="11526" max="11526" width="13.42578125" style="1" customWidth="1"/>
    <col min="11527" max="11527" width="15.28515625" style="1" customWidth="1"/>
    <col min="11528" max="11528" width="14" style="1" customWidth="1"/>
    <col min="11529" max="11529" width="15.42578125" style="1" customWidth="1"/>
    <col min="11530" max="11530" width="15.140625" style="1" customWidth="1"/>
    <col min="11531" max="11531" width="15.42578125" style="1" customWidth="1"/>
    <col min="11532" max="11532" width="16.5703125" style="1" customWidth="1"/>
    <col min="11533" max="11533" width="16.28515625" style="1" customWidth="1"/>
    <col min="11534" max="11534" width="15" style="1" customWidth="1"/>
    <col min="11535" max="11535" width="14.85546875" style="1" customWidth="1"/>
    <col min="11536" max="11536" width="14.7109375" style="1" customWidth="1"/>
    <col min="11537" max="11537" width="14.5703125" style="1" customWidth="1"/>
    <col min="11538" max="11539" width="11.42578125" style="1"/>
    <col min="11540" max="11540" width="17.7109375" style="1" customWidth="1"/>
    <col min="11541" max="11776" width="11.42578125" style="1"/>
    <col min="11777" max="11777" width="17.7109375" style="1" customWidth="1"/>
    <col min="11778" max="11778" width="14.85546875" style="1" customWidth="1"/>
    <col min="11779" max="11779" width="16.5703125" style="1" customWidth="1"/>
    <col min="11780" max="11780" width="15.42578125" style="1" customWidth="1"/>
    <col min="11781" max="11781" width="16.140625" style="1" customWidth="1"/>
    <col min="11782" max="11782" width="13.42578125" style="1" customWidth="1"/>
    <col min="11783" max="11783" width="15.28515625" style="1" customWidth="1"/>
    <col min="11784" max="11784" width="14" style="1" customWidth="1"/>
    <col min="11785" max="11785" width="15.42578125" style="1" customWidth="1"/>
    <col min="11786" max="11786" width="15.140625" style="1" customWidth="1"/>
    <col min="11787" max="11787" width="15.42578125" style="1" customWidth="1"/>
    <col min="11788" max="11788" width="16.5703125" style="1" customWidth="1"/>
    <col min="11789" max="11789" width="16.28515625" style="1" customWidth="1"/>
    <col min="11790" max="11790" width="15" style="1" customWidth="1"/>
    <col min="11791" max="11791" width="14.85546875" style="1" customWidth="1"/>
    <col min="11792" max="11792" width="14.7109375" style="1" customWidth="1"/>
    <col min="11793" max="11793" width="14.5703125" style="1" customWidth="1"/>
    <col min="11794" max="11795" width="11.42578125" style="1"/>
    <col min="11796" max="11796" width="17.7109375" style="1" customWidth="1"/>
    <col min="11797" max="12032" width="11.42578125" style="1"/>
    <col min="12033" max="12033" width="17.7109375" style="1" customWidth="1"/>
    <col min="12034" max="12034" width="14.85546875" style="1" customWidth="1"/>
    <col min="12035" max="12035" width="16.5703125" style="1" customWidth="1"/>
    <col min="12036" max="12036" width="15.42578125" style="1" customWidth="1"/>
    <col min="12037" max="12037" width="16.140625" style="1" customWidth="1"/>
    <col min="12038" max="12038" width="13.42578125" style="1" customWidth="1"/>
    <col min="12039" max="12039" width="15.28515625" style="1" customWidth="1"/>
    <col min="12040" max="12040" width="14" style="1" customWidth="1"/>
    <col min="12041" max="12041" width="15.42578125" style="1" customWidth="1"/>
    <col min="12042" max="12042" width="15.140625" style="1" customWidth="1"/>
    <col min="12043" max="12043" width="15.42578125" style="1" customWidth="1"/>
    <col min="12044" max="12044" width="16.5703125" style="1" customWidth="1"/>
    <col min="12045" max="12045" width="16.28515625" style="1" customWidth="1"/>
    <col min="12046" max="12046" width="15" style="1" customWidth="1"/>
    <col min="12047" max="12047" width="14.85546875" style="1" customWidth="1"/>
    <col min="12048" max="12048" width="14.7109375" style="1" customWidth="1"/>
    <col min="12049" max="12049" width="14.5703125" style="1" customWidth="1"/>
    <col min="12050" max="12051" width="11.42578125" style="1"/>
    <col min="12052" max="12052" width="17.7109375" style="1" customWidth="1"/>
    <col min="12053" max="12288" width="11.42578125" style="1"/>
    <col min="12289" max="12289" width="17.7109375" style="1" customWidth="1"/>
    <col min="12290" max="12290" width="14.85546875" style="1" customWidth="1"/>
    <col min="12291" max="12291" width="16.5703125" style="1" customWidth="1"/>
    <col min="12292" max="12292" width="15.42578125" style="1" customWidth="1"/>
    <col min="12293" max="12293" width="16.140625" style="1" customWidth="1"/>
    <col min="12294" max="12294" width="13.42578125" style="1" customWidth="1"/>
    <col min="12295" max="12295" width="15.28515625" style="1" customWidth="1"/>
    <col min="12296" max="12296" width="14" style="1" customWidth="1"/>
    <col min="12297" max="12297" width="15.42578125" style="1" customWidth="1"/>
    <col min="12298" max="12298" width="15.140625" style="1" customWidth="1"/>
    <col min="12299" max="12299" width="15.42578125" style="1" customWidth="1"/>
    <col min="12300" max="12300" width="16.5703125" style="1" customWidth="1"/>
    <col min="12301" max="12301" width="16.28515625" style="1" customWidth="1"/>
    <col min="12302" max="12302" width="15" style="1" customWidth="1"/>
    <col min="12303" max="12303" width="14.85546875" style="1" customWidth="1"/>
    <col min="12304" max="12304" width="14.7109375" style="1" customWidth="1"/>
    <col min="12305" max="12305" width="14.5703125" style="1" customWidth="1"/>
    <col min="12306" max="12307" width="11.42578125" style="1"/>
    <col min="12308" max="12308" width="17.7109375" style="1" customWidth="1"/>
    <col min="12309" max="12544" width="11.42578125" style="1"/>
    <col min="12545" max="12545" width="17.7109375" style="1" customWidth="1"/>
    <col min="12546" max="12546" width="14.85546875" style="1" customWidth="1"/>
    <col min="12547" max="12547" width="16.5703125" style="1" customWidth="1"/>
    <col min="12548" max="12548" width="15.42578125" style="1" customWidth="1"/>
    <col min="12549" max="12549" width="16.140625" style="1" customWidth="1"/>
    <col min="12550" max="12550" width="13.42578125" style="1" customWidth="1"/>
    <col min="12551" max="12551" width="15.28515625" style="1" customWidth="1"/>
    <col min="12552" max="12552" width="14" style="1" customWidth="1"/>
    <col min="12553" max="12553" width="15.42578125" style="1" customWidth="1"/>
    <col min="12554" max="12554" width="15.140625" style="1" customWidth="1"/>
    <col min="12555" max="12555" width="15.42578125" style="1" customWidth="1"/>
    <col min="12556" max="12556" width="16.5703125" style="1" customWidth="1"/>
    <col min="12557" max="12557" width="16.28515625" style="1" customWidth="1"/>
    <col min="12558" max="12558" width="15" style="1" customWidth="1"/>
    <col min="12559" max="12559" width="14.85546875" style="1" customWidth="1"/>
    <col min="12560" max="12560" width="14.7109375" style="1" customWidth="1"/>
    <col min="12561" max="12561" width="14.5703125" style="1" customWidth="1"/>
    <col min="12562" max="12563" width="11.42578125" style="1"/>
    <col min="12564" max="12564" width="17.7109375" style="1" customWidth="1"/>
    <col min="12565" max="12800" width="11.42578125" style="1"/>
    <col min="12801" max="12801" width="17.7109375" style="1" customWidth="1"/>
    <col min="12802" max="12802" width="14.85546875" style="1" customWidth="1"/>
    <col min="12803" max="12803" width="16.5703125" style="1" customWidth="1"/>
    <col min="12804" max="12804" width="15.42578125" style="1" customWidth="1"/>
    <col min="12805" max="12805" width="16.140625" style="1" customWidth="1"/>
    <col min="12806" max="12806" width="13.42578125" style="1" customWidth="1"/>
    <col min="12807" max="12807" width="15.28515625" style="1" customWidth="1"/>
    <col min="12808" max="12808" width="14" style="1" customWidth="1"/>
    <col min="12809" max="12809" width="15.42578125" style="1" customWidth="1"/>
    <col min="12810" max="12810" width="15.140625" style="1" customWidth="1"/>
    <col min="12811" max="12811" width="15.42578125" style="1" customWidth="1"/>
    <col min="12812" max="12812" width="16.5703125" style="1" customWidth="1"/>
    <col min="12813" max="12813" width="16.28515625" style="1" customWidth="1"/>
    <col min="12814" max="12814" width="15" style="1" customWidth="1"/>
    <col min="12815" max="12815" width="14.85546875" style="1" customWidth="1"/>
    <col min="12816" max="12816" width="14.7109375" style="1" customWidth="1"/>
    <col min="12817" max="12817" width="14.5703125" style="1" customWidth="1"/>
    <col min="12818" max="12819" width="11.42578125" style="1"/>
    <col min="12820" max="12820" width="17.7109375" style="1" customWidth="1"/>
    <col min="12821" max="13056" width="11.42578125" style="1"/>
    <col min="13057" max="13057" width="17.7109375" style="1" customWidth="1"/>
    <col min="13058" max="13058" width="14.85546875" style="1" customWidth="1"/>
    <col min="13059" max="13059" width="16.5703125" style="1" customWidth="1"/>
    <col min="13060" max="13060" width="15.42578125" style="1" customWidth="1"/>
    <col min="13061" max="13061" width="16.140625" style="1" customWidth="1"/>
    <col min="13062" max="13062" width="13.42578125" style="1" customWidth="1"/>
    <col min="13063" max="13063" width="15.28515625" style="1" customWidth="1"/>
    <col min="13064" max="13064" width="14" style="1" customWidth="1"/>
    <col min="13065" max="13065" width="15.42578125" style="1" customWidth="1"/>
    <col min="13066" max="13066" width="15.140625" style="1" customWidth="1"/>
    <col min="13067" max="13067" width="15.42578125" style="1" customWidth="1"/>
    <col min="13068" max="13068" width="16.5703125" style="1" customWidth="1"/>
    <col min="13069" max="13069" width="16.28515625" style="1" customWidth="1"/>
    <col min="13070" max="13070" width="15" style="1" customWidth="1"/>
    <col min="13071" max="13071" width="14.85546875" style="1" customWidth="1"/>
    <col min="13072" max="13072" width="14.7109375" style="1" customWidth="1"/>
    <col min="13073" max="13073" width="14.5703125" style="1" customWidth="1"/>
    <col min="13074" max="13075" width="11.42578125" style="1"/>
    <col min="13076" max="13076" width="17.7109375" style="1" customWidth="1"/>
    <col min="13077" max="13312" width="11.42578125" style="1"/>
    <col min="13313" max="13313" width="17.7109375" style="1" customWidth="1"/>
    <col min="13314" max="13314" width="14.85546875" style="1" customWidth="1"/>
    <col min="13315" max="13315" width="16.5703125" style="1" customWidth="1"/>
    <col min="13316" max="13316" width="15.42578125" style="1" customWidth="1"/>
    <col min="13317" max="13317" width="16.140625" style="1" customWidth="1"/>
    <col min="13318" max="13318" width="13.42578125" style="1" customWidth="1"/>
    <col min="13319" max="13319" width="15.28515625" style="1" customWidth="1"/>
    <col min="13320" max="13320" width="14" style="1" customWidth="1"/>
    <col min="13321" max="13321" width="15.42578125" style="1" customWidth="1"/>
    <col min="13322" max="13322" width="15.140625" style="1" customWidth="1"/>
    <col min="13323" max="13323" width="15.42578125" style="1" customWidth="1"/>
    <col min="13324" max="13324" width="16.5703125" style="1" customWidth="1"/>
    <col min="13325" max="13325" width="16.28515625" style="1" customWidth="1"/>
    <col min="13326" max="13326" width="15" style="1" customWidth="1"/>
    <col min="13327" max="13327" width="14.85546875" style="1" customWidth="1"/>
    <col min="13328" max="13328" width="14.7109375" style="1" customWidth="1"/>
    <col min="13329" max="13329" width="14.5703125" style="1" customWidth="1"/>
    <col min="13330" max="13331" width="11.42578125" style="1"/>
    <col min="13332" max="13332" width="17.7109375" style="1" customWidth="1"/>
    <col min="13333" max="13568" width="11.42578125" style="1"/>
    <col min="13569" max="13569" width="17.7109375" style="1" customWidth="1"/>
    <col min="13570" max="13570" width="14.85546875" style="1" customWidth="1"/>
    <col min="13571" max="13571" width="16.5703125" style="1" customWidth="1"/>
    <col min="13572" max="13572" width="15.42578125" style="1" customWidth="1"/>
    <col min="13573" max="13573" width="16.140625" style="1" customWidth="1"/>
    <col min="13574" max="13574" width="13.42578125" style="1" customWidth="1"/>
    <col min="13575" max="13575" width="15.28515625" style="1" customWidth="1"/>
    <col min="13576" max="13576" width="14" style="1" customWidth="1"/>
    <col min="13577" max="13577" width="15.42578125" style="1" customWidth="1"/>
    <col min="13578" max="13578" width="15.140625" style="1" customWidth="1"/>
    <col min="13579" max="13579" width="15.42578125" style="1" customWidth="1"/>
    <col min="13580" max="13580" width="16.5703125" style="1" customWidth="1"/>
    <col min="13581" max="13581" width="16.28515625" style="1" customWidth="1"/>
    <col min="13582" max="13582" width="15" style="1" customWidth="1"/>
    <col min="13583" max="13583" width="14.85546875" style="1" customWidth="1"/>
    <col min="13584" max="13584" width="14.7109375" style="1" customWidth="1"/>
    <col min="13585" max="13585" width="14.5703125" style="1" customWidth="1"/>
    <col min="13586" max="13587" width="11.42578125" style="1"/>
    <col min="13588" max="13588" width="17.7109375" style="1" customWidth="1"/>
    <col min="13589" max="13824" width="11.42578125" style="1"/>
    <col min="13825" max="13825" width="17.7109375" style="1" customWidth="1"/>
    <col min="13826" max="13826" width="14.85546875" style="1" customWidth="1"/>
    <col min="13827" max="13827" width="16.5703125" style="1" customWidth="1"/>
    <col min="13828" max="13828" width="15.42578125" style="1" customWidth="1"/>
    <col min="13829" max="13829" width="16.140625" style="1" customWidth="1"/>
    <col min="13830" max="13830" width="13.42578125" style="1" customWidth="1"/>
    <col min="13831" max="13831" width="15.28515625" style="1" customWidth="1"/>
    <col min="13832" max="13832" width="14" style="1" customWidth="1"/>
    <col min="13833" max="13833" width="15.42578125" style="1" customWidth="1"/>
    <col min="13834" max="13834" width="15.140625" style="1" customWidth="1"/>
    <col min="13835" max="13835" width="15.42578125" style="1" customWidth="1"/>
    <col min="13836" max="13836" width="16.5703125" style="1" customWidth="1"/>
    <col min="13837" max="13837" width="16.28515625" style="1" customWidth="1"/>
    <col min="13838" max="13838" width="15" style="1" customWidth="1"/>
    <col min="13839" max="13839" width="14.85546875" style="1" customWidth="1"/>
    <col min="13840" max="13840" width="14.7109375" style="1" customWidth="1"/>
    <col min="13841" max="13841" width="14.5703125" style="1" customWidth="1"/>
    <col min="13842" max="13843" width="11.42578125" style="1"/>
    <col min="13844" max="13844" width="17.7109375" style="1" customWidth="1"/>
    <col min="13845" max="14080" width="11.42578125" style="1"/>
    <col min="14081" max="14081" width="17.7109375" style="1" customWidth="1"/>
    <col min="14082" max="14082" width="14.85546875" style="1" customWidth="1"/>
    <col min="14083" max="14083" width="16.5703125" style="1" customWidth="1"/>
    <col min="14084" max="14084" width="15.42578125" style="1" customWidth="1"/>
    <col min="14085" max="14085" width="16.140625" style="1" customWidth="1"/>
    <col min="14086" max="14086" width="13.42578125" style="1" customWidth="1"/>
    <col min="14087" max="14087" width="15.28515625" style="1" customWidth="1"/>
    <col min="14088" max="14088" width="14" style="1" customWidth="1"/>
    <col min="14089" max="14089" width="15.42578125" style="1" customWidth="1"/>
    <col min="14090" max="14090" width="15.140625" style="1" customWidth="1"/>
    <col min="14091" max="14091" width="15.42578125" style="1" customWidth="1"/>
    <col min="14092" max="14092" width="16.5703125" style="1" customWidth="1"/>
    <col min="14093" max="14093" width="16.28515625" style="1" customWidth="1"/>
    <col min="14094" max="14094" width="15" style="1" customWidth="1"/>
    <col min="14095" max="14095" width="14.85546875" style="1" customWidth="1"/>
    <col min="14096" max="14096" width="14.7109375" style="1" customWidth="1"/>
    <col min="14097" max="14097" width="14.5703125" style="1" customWidth="1"/>
    <col min="14098" max="14099" width="11.42578125" style="1"/>
    <col min="14100" max="14100" width="17.7109375" style="1" customWidth="1"/>
    <col min="14101" max="14336" width="11.42578125" style="1"/>
    <col min="14337" max="14337" width="17.7109375" style="1" customWidth="1"/>
    <col min="14338" max="14338" width="14.85546875" style="1" customWidth="1"/>
    <col min="14339" max="14339" width="16.5703125" style="1" customWidth="1"/>
    <col min="14340" max="14340" width="15.42578125" style="1" customWidth="1"/>
    <col min="14341" max="14341" width="16.140625" style="1" customWidth="1"/>
    <col min="14342" max="14342" width="13.42578125" style="1" customWidth="1"/>
    <col min="14343" max="14343" width="15.28515625" style="1" customWidth="1"/>
    <col min="14344" max="14344" width="14" style="1" customWidth="1"/>
    <col min="14345" max="14345" width="15.42578125" style="1" customWidth="1"/>
    <col min="14346" max="14346" width="15.140625" style="1" customWidth="1"/>
    <col min="14347" max="14347" width="15.42578125" style="1" customWidth="1"/>
    <col min="14348" max="14348" width="16.5703125" style="1" customWidth="1"/>
    <col min="14349" max="14349" width="16.28515625" style="1" customWidth="1"/>
    <col min="14350" max="14350" width="15" style="1" customWidth="1"/>
    <col min="14351" max="14351" width="14.85546875" style="1" customWidth="1"/>
    <col min="14352" max="14352" width="14.7109375" style="1" customWidth="1"/>
    <col min="14353" max="14353" width="14.5703125" style="1" customWidth="1"/>
    <col min="14354" max="14355" width="11.42578125" style="1"/>
    <col min="14356" max="14356" width="17.7109375" style="1" customWidth="1"/>
    <col min="14357" max="14592" width="11.42578125" style="1"/>
    <col min="14593" max="14593" width="17.7109375" style="1" customWidth="1"/>
    <col min="14594" max="14594" width="14.85546875" style="1" customWidth="1"/>
    <col min="14595" max="14595" width="16.5703125" style="1" customWidth="1"/>
    <col min="14596" max="14596" width="15.42578125" style="1" customWidth="1"/>
    <col min="14597" max="14597" width="16.140625" style="1" customWidth="1"/>
    <col min="14598" max="14598" width="13.42578125" style="1" customWidth="1"/>
    <col min="14599" max="14599" width="15.28515625" style="1" customWidth="1"/>
    <col min="14600" max="14600" width="14" style="1" customWidth="1"/>
    <col min="14601" max="14601" width="15.42578125" style="1" customWidth="1"/>
    <col min="14602" max="14602" width="15.140625" style="1" customWidth="1"/>
    <col min="14603" max="14603" width="15.42578125" style="1" customWidth="1"/>
    <col min="14604" max="14604" width="16.5703125" style="1" customWidth="1"/>
    <col min="14605" max="14605" width="16.28515625" style="1" customWidth="1"/>
    <col min="14606" max="14606" width="15" style="1" customWidth="1"/>
    <col min="14607" max="14607" width="14.85546875" style="1" customWidth="1"/>
    <col min="14608" max="14608" width="14.7109375" style="1" customWidth="1"/>
    <col min="14609" max="14609" width="14.5703125" style="1" customWidth="1"/>
    <col min="14610" max="14611" width="11.42578125" style="1"/>
    <col min="14612" max="14612" width="17.7109375" style="1" customWidth="1"/>
    <col min="14613" max="14848" width="11.42578125" style="1"/>
    <col min="14849" max="14849" width="17.7109375" style="1" customWidth="1"/>
    <col min="14850" max="14850" width="14.85546875" style="1" customWidth="1"/>
    <col min="14851" max="14851" width="16.5703125" style="1" customWidth="1"/>
    <col min="14852" max="14852" width="15.42578125" style="1" customWidth="1"/>
    <col min="14853" max="14853" width="16.140625" style="1" customWidth="1"/>
    <col min="14854" max="14854" width="13.42578125" style="1" customWidth="1"/>
    <col min="14855" max="14855" width="15.28515625" style="1" customWidth="1"/>
    <col min="14856" max="14856" width="14" style="1" customWidth="1"/>
    <col min="14857" max="14857" width="15.42578125" style="1" customWidth="1"/>
    <col min="14858" max="14858" width="15.140625" style="1" customWidth="1"/>
    <col min="14859" max="14859" width="15.42578125" style="1" customWidth="1"/>
    <col min="14860" max="14860" width="16.5703125" style="1" customWidth="1"/>
    <col min="14861" max="14861" width="16.28515625" style="1" customWidth="1"/>
    <col min="14862" max="14862" width="15" style="1" customWidth="1"/>
    <col min="14863" max="14863" width="14.85546875" style="1" customWidth="1"/>
    <col min="14864" max="14864" width="14.7109375" style="1" customWidth="1"/>
    <col min="14865" max="14865" width="14.5703125" style="1" customWidth="1"/>
    <col min="14866" max="14867" width="11.42578125" style="1"/>
    <col min="14868" max="14868" width="17.7109375" style="1" customWidth="1"/>
    <col min="14869" max="15104" width="11.42578125" style="1"/>
    <col min="15105" max="15105" width="17.7109375" style="1" customWidth="1"/>
    <col min="15106" max="15106" width="14.85546875" style="1" customWidth="1"/>
    <col min="15107" max="15107" width="16.5703125" style="1" customWidth="1"/>
    <col min="15108" max="15108" width="15.42578125" style="1" customWidth="1"/>
    <col min="15109" max="15109" width="16.140625" style="1" customWidth="1"/>
    <col min="15110" max="15110" width="13.42578125" style="1" customWidth="1"/>
    <col min="15111" max="15111" width="15.28515625" style="1" customWidth="1"/>
    <col min="15112" max="15112" width="14" style="1" customWidth="1"/>
    <col min="15113" max="15113" width="15.42578125" style="1" customWidth="1"/>
    <col min="15114" max="15114" width="15.140625" style="1" customWidth="1"/>
    <col min="15115" max="15115" width="15.42578125" style="1" customWidth="1"/>
    <col min="15116" max="15116" width="16.5703125" style="1" customWidth="1"/>
    <col min="15117" max="15117" width="16.28515625" style="1" customWidth="1"/>
    <col min="15118" max="15118" width="15" style="1" customWidth="1"/>
    <col min="15119" max="15119" width="14.85546875" style="1" customWidth="1"/>
    <col min="15120" max="15120" width="14.7109375" style="1" customWidth="1"/>
    <col min="15121" max="15121" width="14.5703125" style="1" customWidth="1"/>
    <col min="15122" max="15123" width="11.42578125" style="1"/>
    <col min="15124" max="15124" width="17.7109375" style="1" customWidth="1"/>
    <col min="15125" max="15360" width="11.42578125" style="1"/>
    <col min="15361" max="15361" width="17.7109375" style="1" customWidth="1"/>
    <col min="15362" max="15362" width="14.85546875" style="1" customWidth="1"/>
    <col min="15363" max="15363" width="16.5703125" style="1" customWidth="1"/>
    <col min="15364" max="15364" width="15.42578125" style="1" customWidth="1"/>
    <col min="15365" max="15365" width="16.140625" style="1" customWidth="1"/>
    <col min="15366" max="15366" width="13.42578125" style="1" customWidth="1"/>
    <col min="15367" max="15367" width="15.28515625" style="1" customWidth="1"/>
    <col min="15368" max="15368" width="14" style="1" customWidth="1"/>
    <col min="15369" max="15369" width="15.42578125" style="1" customWidth="1"/>
    <col min="15370" max="15370" width="15.140625" style="1" customWidth="1"/>
    <col min="15371" max="15371" width="15.42578125" style="1" customWidth="1"/>
    <col min="15372" max="15372" width="16.5703125" style="1" customWidth="1"/>
    <col min="15373" max="15373" width="16.28515625" style="1" customWidth="1"/>
    <col min="15374" max="15374" width="15" style="1" customWidth="1"/>
    <col min="15375" max="15375" width="14.85546875" style="1" customWidth="1"/>
    <col min="15376" max="15376" width="14.7109375" style="1" customWidth="1"/>
    <col min="15377" max="15377" width="14.5703125" style="1" customWidth="1"/>
    <col min="15378" max="15379" width="11.42578125" style="1"/>
    <col min="15380" max="15380" width="17.7109375" style="1" customWidth="1"/>
    <col min="15381" max="15616" width="11.42578125" style="1"/>
    <col min="15617" max="15617" width="17.7109375" style="1" customWidth="1"/>
    <col min="15618" max="15618" width="14.85546875" style="1" customWidth="1"/>
    <col min="15619" max="15619" width="16.5703125" style="1" customWidth="1"/>
    <col min="15620" max="15620" width="15.42578125" style="1" customWidth="1"/>
    <col min="15621" max="15621" width="16.140625" style="1" customWidth="1"/>
    <col min="15622" max="15622" width="13.42578125" style="1" customWidth="1"/>
    <col min="15623" max="15623" width="15.28515625" style="1" customWidth="1"/>
    <col min="15624" max="15624" width="14" style="1" customWidth="1"/>
    <col min="15625" max="15625" width="15.42578125" style="1" customWidth="1"/>
    <col min="15626" max="15626" width="15.140625" style="1" customWidth="1"/>
    <col min="15627" max="15627" width="15.42578125" style="1" customWidth="1"/>
    <col min="15628" max="15628" width="16.5703125" style="1" customWidth="1"/>
    <col min="15629" max="15629" width="16.28515625" style="1" customWidth="1"/>
    <col min="15630" max="15630" width="15" style="1" customWidth="1"/>
    <col min="15631" max="15631" width="14.85546875" style="1" customWidth="1"/>
    <col min="15632" max="15632" width="14.7109375" style="1" customWidth="1"/>
    <col min="15633" max="15633" width="14.5703125" style="1" customWidth="1"/>
    <col min="15634" max="15635" width="11.42578125" style="1"/>
    <col min="15636" max="15636" width="17.7109375" style="1" customWidth="1"/>
    <col min="15637" max="15872" width="11.42578125" style="1"/>
    <col min="15873" max="15873" width="17.7109375" style="1" customWidth="1"/>
    <col min="15874" max="15874" width="14.85546875" style="1" customWidth="1"/>
    <col min="15875" max="15875" width="16.5703125" style="1" customWidth="1"/>
    <col min="15876" max="15876" width="15.42578125" style="1" customWidth="1"/>
    <col min="15877" max="15877" width="16.140625" style="1" customWidth="1"/>
    <col min="15878" max="15878" width="13.42578125" style="1" customWidth="1"/>
    <col min="15879" max="15879" width="15.28515625" style="1" customWidth="1"/>
    <col min="15880" max="15880" width="14" style="1" customWidth="1"/>
    <col min="15881" max="15881" width="15.42578125" style="1" customWidth="1"/>
    <col min="15882" max="15882" width="15.140625" style="1" customWidth="1"/>
    <col min="15883" max="15883" width="15.42578125" style="1" customWidth="1"/>
    <col min="15884" max="15884" width="16.5703125" style="1" customWidth="1"/>
    <col min="15885" max="15885" width="16.28515625" style="1" customWidth="1"/>
    <col min="15886" max="15886" width="15" style="1" customWidth="1"/>
    <col min="15887" max="15887" width="14.85546875" style="1" customWidth="1"/>
    <col min="15888" max="15888" width="14.7109375" style="1" customWidth="1"/>
    <col min="15889" max="15889" width="14.5703125" style="1" customWidth="1"/>
    <col min="15890" max="15891" width="11.42578125" style="1"/>
    <col min="15892" max="15892" width="17.7109375" style="1" customWidth="1"/>
    <col min="15893" max="16128" width="11.42578125" style="1"/>
    <col min="16129" max="16129" width="17.7109375" style="1" customWidth="1"/>
    <col min="16130" max="16130" width="14.85546875" style="1" customWidth="1"/>
    <col min="16131" max="16131" width="16.5703125" style="1" customWidth="1"/>
    <col min="16132" max="16132" width="15.42578125" style="1" customWidth="1"/>
    <col min="16133" max="16133" width="16.140625" style="1" customWidth="1"/>
    <col min="16134" max="16134" width="13.42578125" style="1" customWidth="1"/>
    <col min="16135" max="16135" width="15.28515625" style="1" customWidth="1"/>
    <col min="16136" max="16136" width="14" style="1" customWidth="1"/>
    <col min="16137" max="16137" width="15.42578125" style="1" customWidth="1"/>
    <col min="16138" max="16138" width="15.140625" style="1" customWidth="1"/>
    <col min="16139" max="16139" width="15.42578125" style="1" customWidth="1"/>
    <col min="16140" max="16140" width="16.5703125" style="1" customWidth="1"/>
    <col min="16141" max="16141" width="16.28515625" style="1" customWidth="1"/>
    <col min="16142" max="16142" width="15" style="1" customWidth="1"/>
    <col min="16143" max="16143" width="14.85546875" style="1" customWidth="1"/>
    <col min="16144" max="16144" width="14.7109375" style="1" customWidth="1"/>
    <col min="16145" max="16145" width="14.5703125" style="1" customWidth="1"/>
    <col min="16146" max="16147" width="11.42578125" style="1"/>
    <col min="16148" max="16148" width="17.7109375" style="1" customWidth="1"/>
    <col min="16149" max="16384" width="11.42578125" style="1"/>
  </cols>
  <sheetData>
    <row r="1" spans="1:19" ht="26.25" x14ac:dyDescent="0.4">
      <c r="A1" s="739" t="s">
        <v>338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</row>
    <row r="2" spans="1:19" ht="20.25" x14ac:dyDescent="0.3">
      <c r="A2" s="740" t="s">
        <v>283</v>
      </c>
      <c r="B2" s="740"/>
      <c r="C2" s="740"/>
      <c r="D2" s="740"/>
      <c r="E2" s="740"/>
      <c r="F2" s="740"/>
      <c r="G2" s="740"/>
      <c r="H2" s="740"/>
      <c r="I2" s="740"/>
      <c r="J2" s="740"/>
      <c r="K2" s="740"/>
      <c r="L2" s="740"/>
      <c r="M2" s="740"/>
      <c r="N2" s="740"/>
      <c r="O2" s="740"/>
      <c r="P2" s="740"/>
      <c r="Q2" s="740"/>
    </row>
    <row r="3" spans="1:19" ht="16.5" x14ac:dyDescent="0.3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1:19" ht="20.25" x14ac:dyDescent="0.3">
      <c r="A4" s="734" t="s">
        <v>111</v>
      </c>
      <c r="B4" s="734"/>
      <c r="C4" s="734"/>
      <c r="D4" s="73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</row>
    <row r="5" spans="1:19" ht="21" thickBot="1" x14ac:dyDescent="0.3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</row>
    <row r="6" spans="1:19" ht="22.5" customHeight="1" x14ac:dyDescent="0.2">
      <c r="A6" s="735" t="s">
        <v>49</v>
      </c>
      <c r="B6" s="737" t="s">
        <v>50</v>
      </c>
      <c r="C6" s="741" t="s">
        <v>112</v>
      </c>
      <c r="D6" s="741"/>
      <c r="E6" s="741"/>
      <c r="F6" s="742" t="s">
        <v>113</v>
      </c>
      <c r="G6" s="741"/>
      <c r="H6" s="743"/>
      <c r="I6" s="744" t="s">
        <v>114</v>
      </c>
      <c r="J6" s="744"/>
      <c r="K6" s="744"/>
      <c r="L6" s="742" t="s">
        <v>115</v>
      </c>
      <c r="M6" s="741"/>
      <c r="N6" s="743"/>
      <c r="O6" s="745" t="s">
        <v>116</v>
      </c>
      <c r="P6" s="746"/>
      <c r="Q6" s="747"/>
    </row>
    <row r="7" spans="1:19" ht="32.25" customHeight="1" thickBot="1" x14ac:dyDescent="0.25">
      <c r="A7" s="736"/>
      <c r="B7" s="738"/>
      <c r="C7" s="183" t="s">
        <v>117</v>
      </c>
      <c r="D7" s="184" t="s">
        <v>118</v>
      </c>
      <c r="E7" s="185" t="s">
        <v>119</v>
      </c>
      <c r="F7" s="186" t="s">
        <v>117</v>
      </c>
      <c r="G7" s="184" t="s">
        <v>120</v>
      </c>
      <c r="H7" s="187" t="s">
        <v>121</v>
      </c>
      <c r="I7" s="183" t="s">
        <v>117</v>
      </c>
      <c r="J7" s="184" t="s">
        <v>118</v>
      </c>
      <c r="K7" s="185" t="s">
        <v>122</v>
      </c>
      <c r="L7" s="186" t="s">
        <v>117</v>
      </c>
      <c r="M7" s="184" t="s">
        <v>123</v>
      </c>
      <c r="N7" s="187" t="s">
        <v>122</v>
      </c>
      <c r="O7" s="188" t="s">
        <v>117</v>
      </c>
      <c r="P7" s="184" t="s">
        <v>124</v>
      </c>
      <c r="Q7" s="189" t="s">
        <v>125</v>
      </c>
    </row>
    <row r="8" spans="1:19" s="194" customFormat="1" ht="26.1" customHeight="1" x14ac:dyDescent="0.2">
      <c r="A8" s="726" t="s">
        <v>126</v>
      </c>
      <c r="B8" s="190" t="s">
        <v>127</v>
      </c>
      <c r="C8" s="191">
        <v>1.8660954999999999</v>
      </c>
      <c r="D8" s="192"/>
      <c r="E8" s="193"/>
      <c r="F8" s="603">
        <v>1.886698</v>
      </c>
      <c r="G8" s="604"/>
      <c r="H8" s="605"/>
      <c r="I8" s="603">
        <v>1.8640000000000001</v>
      </c>
      <c r="J8" s="604"/>
      <c r="K8" s="605"/>
      <c r="L8" s="511">
        <v>1.9390000000000001</v>
      </c>
      <c r="M8" s="512"/>
      <c r="N8" s="513"/>
      <c r="O8" s="514">
        <v>7.5557935000000001</v>
      </c>
      <c r="P8" s="515"/>
      <c r="Q8" s="516"/>
    </row>
    <row r="9" spans="1:19" s="194" customFormat="1" ht="26.1" customHeight="1" x14ac:dyDescent="0.2">
      <c r="A9" s="726"/>
      <c r="B9" s="195" t="s">
        <v>128</v>
      </c>
      <c r="C9" s="196">
        <v>0.1364215</v>
      </c>
      <c r="D9" s="197"/>
      <c r="E9" s="198"/>
      <c r="F9" s="603">
        <v>0.12909390000000001</v>
      </c>
      <c r="G9" s="606"/>
      <c r="H9" s="607"/>
      <c r="I9" s="603">
        <v>0.125</v>
      </c>
      <c r="J9" s="606"/>
      <c r="K9" s="607"/>
      <c r="L9" s="511">
        <v>0.127</v>
      </c>
      <c r="M9" s="518"/>
      <c r="N9" s="519"/>
      <c r="O9" s="520">
        <v>0.51751539999999996</v>
      </c>
      <c r="P9" s="521"/>
      <c r="Q9" s="522"/>
    </row>
    <row r="10" spans="1:19" s="194" customFormat="1" ht="26.1" customHeight="1" x14ac:dyDescent="0.2">
      <c r="A10" s="727"/>
      <c r="B10" s="195" t="s">
        <v>106</v>
      </c>
      <c r="C10" s="196">
        <v>0.10007880000000001</v>
      </c>
      <c r="D10" s="197"/>
      <c r="E10" s="198"/>
      <c r="F10" s="603">
        <v>8.9392600000000003E-2</v>
      </c>
      <c r="G10" s="606"/>
      <c r="H10" s="607"/>
      <c r="I10" s="603">
        <v>7.3999999999999996E-2</v>
      </c>
      <c r="J10" s="606"/>
      <c r="K10" s="607"/>
      <c r="L10" s="511">
        <v>6.6000000000000003E-2</v>
      </c>
      <c r="M10" s="518"/>
      <c r="N10" s="519"/>
      <c r="O10" s="520">
        <v>0.32947140000000003</v>
      </c>
      <c r="P10" s="521"/>
      <c r="Q10" s="522"/>
    </row>
    <row r="11" spans="1:19" s="194" customFormat="1" ht="26.1" customHeight="1" x14ac:dyDescent="0.2">
      <c r="A11" s="728" t="s">
        <v>129</v>
      </c>
      <c r="B11" s="195" t="s">
        <v>130</v>
      </c>
      <c r="C11" s="196">
        <v>0.82161550000000005</v>
      </c>
      <c r="D11" s="197"/>
      <c r="E11" s="198"/>
      <c r="F11" s="603">
        <v>0.75232060000000001</v>
      </c>
      <c r="G11" s="606"/>
      <c r="H11" s="607"/>
      <c r="I11" s="603">
        <v>0.82545682300000001</v>
      </c>
      <c r="J11" s="606"/>
      <c r="K11" s="607"/>
      <c r="L11" s="511">
        <v>0.76445241220000004</v>
      </c>
      <c r="M11" s="518"/>
      <c r="N11" s="519"/>
      <c r="O11" s="520">
        <v>3.1638453352000004</v>
      </c>
      <c r="P11" s="521"/>
      <c r="Q11" s="522"/>
    </row>
    <row r="12" spans="1:19" s="194" customFormat="1" ht="26.1" customHeight="1" x14ac:dyDescent="0.2">
      <c r="A12" s="726"/>
      <c r="B12" s="195" t="s">
        <v>131</v>
      </c>
      <c r="C12" s="196">
        <v>0.23490060000000001</v>
      </c>
      <c r="D12" s="197"/>
      <c r="E12" s="198"/>
      <c r="F12" s="603">
        <v>0.25700000000000001</v>
      </c>
      <c r="G12" s="606"/>
      <c r="H12" s="607"/>
      <c r="I12" s="603">
        <v>0.32600000000000001</v>
      </c>
      <c r="J12" s="606"/>
      <c r="K12" s="607"/>
      <c r="L12" s="511">
        <v>0.23100000000000001</v>
      </c>
      <c r="M12" s="518"/>
      <c r="N12" s="519"/>
      <c r="O12" s="520">
        <v>1.0489006000000001</v>
      </c>
      <c r="P12" s="521"/>
      <c r="Q12" s="522"/>
      <c r="S12" s="199"/>
    </row>
    <row r="13" spans="1:19" s="194" customFormat="1" ht="26.1" customHeight="1" x14ac:dyDescent="0.2">
      <c r="A13" s="729" t="s">
        <v>63</v>
      </c>
      <c r="B13" s="200" t="s">
        <v>132</v>
      </c>
      <c r="C13" s="196">
        <v>3.4370999999999999E-2</v>
      </c>
      <c r="D13" s="197"/>
      <c r="E13" s="198"/>
      <c r="F13" s="603">
        <v>4.3073399999999998E-2</v>
      </c>
      <c r="G13" s="606"/>
      <c r="H13" s="607"/>
      <c r="I13" s="603">
        <v>5.3457853999999999E-2</v>
      </c>
      <c r="J13" s="606"/>
      <c r="K13" s="607"/>
      <c r="L13" s="511">
        <v>4.5999999999999999E-2</v>
      </c>
      <c r="M13" s="518"/>
      <c r="N13" s="519"/>
      <c r="O13" s="520">
        <v>0.17690225399999998</v>
      </c>
      <c r="P13" s="521"/>
      <c r="Q13" s="522"/>
      <c r="R13" s="199"/>
    </row>
    <row r="14" spans="1:19" s="194" customFormat="1" ht="26.1" customHeight="1" x14ac:dyDescent="0.2">
      <c r="A14" s="730"/>
      <c r="B14" s="200" t="s">
        <v>133</v>
      </c>
      <c r="C14" s="196">
        <v>0.10981830000000001</v>
      </c>
      <c r="D14" s="197"/>
      <c r="E14" s="198"/>
      <c r="F14" s="603">
        <v>0.10047970000000001</v>
      </c>
      <c r="G14" s="606"/>
      <c r="H14" s="607"/>
      <c r="I14" s="603">
        <v>0.10100000000000001</v>
      </c>
      <c r="J14" s="606"/>
      <c r="K14" s="607"/>
      <c r="L14" s="511">
        <v>0.10299999999999999</v>
      </c>
      <c r="M14" s="518"/>
      <c r="N14" s="519"/>
      <c r="O14" s="520">
        <v>0.414298</v>
      </c>
      <c r="P14" s="521"/>
      <c r="Q14" s="522"/>
      <c r="R14" s="199"/>
    </row>
    <row r="15" spans="1:19" s="194" customFormat="1" ht="26.1" customHeight="1" x14ac:dyDescent="0.2">
      <c r="A15" s="730"/>
      <c r="B15" s="200" t="s">
        <v>134</v>
      </c>
      <c r="C15" s="196">
        <v>0.1016724</v>
      </c>
      <c r="D15" s="197"/>
      <c r="E15" s="198"/>
      <c r="F15" s="603">
        <v>9.0752899999999997E-2</v>
      </c>
      <c r="G15" s="606"/>
      <c r="H15" s="607"/>
      <c r="I15" s="603">
        <v>7.6454214255399999E-2</v>
      </c>
      <c r="J15" s="606"/>
      <c r="K15" s="607"/>
      <c r="L15" s="511">
        <v>7.4999999999999997E-2</v>
      </c>
      <c r="M15" s="518"/>
      <c r="N15" s="519"/>
      <c r="O15" s="520">
        <v>0.34387951425540003</v>
      </c>
      <c r="P15" s="521"/>
      <c r="Q15" s="522"/>
      <c r="R15" s="199"/>
    </row>
    <row r="16" spans="1:19" s="194" customFormat="1" ht="26.1" customHeight="1" x14ac:dyDescent="0.2">
      <c r="A16" s="731"/>
      <c r="B16" s="200" t="s">
        <v>135</v>
      </c>
      <c r="C16" s="196">
        <v>8.5043600000000011E-2</v>
      </c>
      <c r="D16" s="201">
        <v>5.9448999999999996</v>
      </c>
      <c r="E16" s="202">
        <v>2.3860000000000001</v>
      </c>
      <c r="F16" s="603">
        <v>7.8727500000000006E-2</v>
      </c>
      <c r="G16" s="603">
        <v>7.1050000000000004</v>
      </c>
      <c r="H16" s="204">
        <v>2.2309999999999999</v>
      </c>
      <c r="I16" s="603">
        <v>6.8423258424999994E-2</v>
      </c>
      <c r="J16" s="203">
        <v>6.024</v>
      </c>
      <c r="K16" s="204">
        <v>1.89425</v>
      </c>
      <c r="L16" s="511">
        <v>0.1</v>
      </c>
      <c r="M16" s="525">
        <v>7.4955200112</v>
      </c>
      <c r="N16" s="526">
        <v>2.1539999999999999</v>
      </c>
      <c r="O16" s="520">
        <v>0.332194358425</v>
      </c>
      <c r="P16" s="527">
        <v>26.569420011200002</v>
      </c>
      <c r="Q16" s="528">
        <v>8.6652500000000003</v>
      </c>
      <c r="R16" s="199"/>
    </row>
    <row r="17" spans="1:19" s="194" customFormat="1" ht="26.1" customHeight="1" x14ac:dyDescent="0.2">
      <c r="A17" s="400" t="s">
        <v>136</v>
      </c>
      <c r="B17" s="195" t="s">
        <v>137</v>
      </c>
      <c r="C17" s="196">
        <v>0</v>
      </c>
      <c r="D17" s="201">
        <v>6.6500000000000004E-2</v>
      </c>
      <c r="E17" s="198"/>
      <c r="F17" s="603">
        <v>0</v>
      </c>
      <c r="G17" s="203">
        <v>6.7400000000000002E-2</v>
      </c>
      <c r="H17" s="206"/>
      <c r="I17" s="603">
        <v>0</v>
      </c>
      <c r="J17" s="203">
        <v>6.7510254239999998E-2</v>
      </c>
      <c r="K17" s="206"/>
      <c r="L17" s="511">
        <v>4.0000000000000002E-4</v>
      </c>
      <c r="M17" s="525">
        <v>6.6501124240000001E-2</v>
      </c>
      <c r="N17" s="519"/>
      <c r="O17" s="520">
        <v>4.0000000000000002E-4</v>
      </c>
      <c r="P17" s="527">
        <v>0.26791137848000002</v>
      </c>
      <c r="Q17" s="530"/>
    </row>
    <row r="18" spans="1:19" s="194" customFormat="1" ht="26.1" customHeight="1" thickBot="1" x14ac:dyDescent="0.25">
      <c r="A18" s="399" t="s">
        <v>69</v>
      </c>
      <c r="B18" s="208" t="s">
        <v>138</v>
      </c>
      <c r="C18" s="196">
        <v>0</v>
      </c>
      <c r="D18" s="209"/>
      <c r="E18" s="210"/>
      <c r="F18" s="603">
        <v>0</v>
      </c>
      <c r="G18" s="211"/>
      <c r="H18" s="212"/>
      <c r="I18" s="603">
        <v>0</v>
      </c>
      <c r="J18" s="211"/>
      <c r="K18" s="212"/>
      <c r="L18" s="511">
        <v>0</v>
      </c>
      <c r="M18" s="533"/>
      <c r="N18" s="534"/>
      <c r="O18" s="520">
        <v>0</v>
      </c>
      <c r="P18" s="535"/>
      <c r="Q18" s="536"/>
    </row>
    <row r="19" spans="1:19" s="194" customFormat="1" ht="21.95" customHeight="1" thickBot="1" x14ac:dyDescent="0.25">
      <c r="A19" s="732" t="s">
        <v>139</v>
      </c>
      <c r="B19" s="733"/>
      <c r="C19" s="404">
        <v>3.4900172000000005</v>
      </c>
      <c r="D19" s="405">
        <v>6.0114000000000001</v>
      </c>
      <c r="E19" s="406">
        <v>2.3860000000000001</v>
      </c>
      <c r="F19" s="608">
        <v>3.4275386000000001</v>
      </c>
      <c r="G19" s="609">
        <v>7.1724000000000006</v>
      </c>
      <c r="H19" s="610">
        <v>2.2309999999999999</v>
      </c>
      <c r="I19" s="609">
        <v>3.5137921496804005</v>
      </c>
      <c r="J19" s="609">
        <v>6.0915102542400001</v>
      </c>
      <c r="K19" s="609">
        <v>1.89425</v>
      </c>
      <c r="L19" s="537">
        <v>3.4518524121999996</v>
      </c>
      <c r="M19" s="538">
        <v>7.5620211354400002</v>
      </c>
      <c r="N19" s="539">
        <v>2.1539999999999999</v>
      </c>
      <c r="O19" s="540">
        <v>13.883200361880402</v>
      </c>
      <c r="P19" s="541">
        <v>26.837331389680003</v>
      </c>
      <c r="Q19" s="542">
        <v>8.6652500000000003</v>
      </c>
      <c r="S19" s="216"/>
    </row>
    <row r="20" spans="1:19" s="194" customFormat="1" x14ac:dyDescent="0.2">
      <c r="A20" s="217"/>
      <c r="B20" s="218"/>
      <c r="C20" s="218"/>
      <c r="D20" s="218"/>
      <c r="E20" s="218"/>
      <c r="L20" s="218"/>
      <c r="M20" s="219"/>
      <c r="N20" s="218"/>
      <c r="O20" s="218"/>
      <c r="P20" s="218"/>
      <c r="S20" s="220"/>
    </row>
    <row r="21" spans="1:19" s="194" customFormat="1" ht="20.25" x14ac:dyDescent="0.3">
      <c r="A21" s="734" t="s">
        <v>140</v>
      </c>
      <c r="B21" s="734"/>
      <c r="C21" s="734"/>
      <c r="D21" s="734"/>
      <c r="E21" s="734"/>
      <c r="F21" s="734"/>
      <c r="G21" s="734"/>
      <c r="H21" s="734"/>
      <c r="I21" s="734"/>
      <c r="J21" s="734"/>
      <c r="K21" s="734"/>
      <c r="L21" s="734"/>
      <c r="M21" s="734"/>
      <c r="N21" s="734"/>
      <c r="O21" s="734"/>
      <c r="P21" s="734"/>
      <c r="Q21" s="734"/>
    </row>
    <row r="22" spans="1:19" s="194" customFormat="1" ht="21" thickBot="1" x14ac:dyDescent="0.25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</row>
    <row r="23" spans="1:19" s="194" customFormat="1" ht="24.75" customHeight="1" x14ac:dyDescent="0.2">
      <c r="A23" s="735" t="s">
        <v>49</v>
      </c>
      <c r="B23" s="737" t="s">
        <v>50</v>
      </c>
      <c r="C23" s="741" t="s">
        <v>112</v>
      </c>
      <c r="D23" s="741"/>
      <c r="E23" s="741"/>
      <c r="F23" s="742" t="s">
        <v>113</v>
      </c>
      <c r="G23" s="741"/>
      <c r="H23" s="743"/>
      <c r="I23" s="744" t="s">
        <v>114</v>
      </c>
      <c r="J23" s="744"/>
      <c r="K23" s="748"/>
      <c r="L23" s="741" t="s">
        <v>115</v>
      </c>
      <c r="M23" s="741"/>
      <c r="N23" s="743"/>
      <c r="O23" s="745" t="s">
        <v>116</v>
      </c>
      <c r="P23" s="746"/>
      <c r="Q23" s="747"/>
    </row>
    <row r="24" spans="1:19" s="194" customFormat="1" ht="33.75" customHeight="1" thickBot="1" x14ac:dyDescent="0.25">
      <c r="A24" s="736"/>
      <c r="B24" s="738"/>
      <c r="C24" s="183" t="s">
        <v>117</v>
      </c>
      <c r="D24" s="184" t="s">
        <v>118</v>
      </c>
      <c r="E24" s="185" t="s">
        <v>122</v>
      </c>
      <c r="F24" s="186" t="s">
        <v>117</v>
      </c>
      <c r="G24" s="184" t="s">
        <v>120</v>
      </c>
      <c r="H24" s="222" t="s">
        <v>122</v>
      </c>
      <c r="I24" s="183" t="s">
        <v>117</v>
      </c>
      <c r="J24" s="184" t="s">
        <v>118</v>
      </c>
      <c r="K24" s="187" t="s">
        <v>122</v>
      </c>
      <c r="L24" s="183" t="s">
        <v>117</v>
      </c>
      <c r="M24" s="184" t="s">
        <v>141</v>
      </c>
      <c r="N24" s="187" t="s">
        <v>122</v>
      </c>
      <c r="O24" s="411" t="s">
        <v>117</v>
      </c>
      <c r="P24" s="410" t="s">
        <v>124</v>
      </c>
      <c r="Q24" s="189" t="s">
        <v>122</v>
      </c>
    </row>
    <row r="25" spans="1:19" s="194" customFormat="1" ht="24" customHeight="1" x14ac:dyDescent="0.2">
      <c r="A25" s="726" t="s">
        <v>126</v>
      </c>
      <c r="B25" s="190" t="s">
        <v>127</v>
      </c>
      <c r="C25" s="223">
        <v>0.87650509999999993</v>
      </c>
      <c r="D25" s="224"/>
      <c r="E25" s="225"/>
      <c r="F25" s="611">
        <v>1.0087524999999999</v>
      </c>
      <c r="G25" s="612"/>
      <c r="H25" s="613"/>
      <c r="I25" s="611">
        <v>1.0235682424100001</v>
      </c>
      <c r="J25" s="612"/>
      <c r="K25" s="613"/>
      <c r="L25" s="548">
        <v>1.113</v>
      </c>
      <c r="M25" s="549"/>
      <c r="N25" s="550"/>
      <c r="O25" s="514">
        <v>4.0218258424099993</v>
      </c>
      <c r="P25" s="551"/>
      <c r="Q25" s="552"/>
    </row>
    <row r="26" spans="1:19" s="194" customFormat="1" ht="24" customHeight="1" x14ac:dyDescent="0.2">
      <c r="A26" s="726"/>
      <c r="B26" s="195" t="s">
        <v>128</v>
      </c>
      <c r="C26" s="229">
        <v>0.10066839999999999</v>
      </c>
      <c r="D26" s="230"/>
      <c r="E26" s="231"/>
      <c r="F26" s="611">
        <v>8.34868E-2</v>
      </c>
      <c r="G26" s="614"/>
      <c r="H26" s="615"/>
      <c r="I26" s="611">
        <v>9.1999999999999998E-2</v>
      </c>
      <c r="J26" s="614"/>
      <c r="K26" s="615"/>
      <c r="L26" s="548">
        <v>9.2999999999999999E-2</v>
      </c>
      <c r="M26" s="554"/>
      <c r="N26" s="555"/>
      <c r="O26" s="520">
        <v>0.36915520000000002</v>
      </c>
      <c r="P26" s="521"/>
      <c r="Q26" s="556"/>
    </row>
    <row r="27" spans="1:19" s="194" customFormat="1" ht="24" customHeight="1" x14ac:dyDescent="0.2">
      <c r="A27" s="727"/>
      <c r="B27" s="195" t="s">
        <v>106</v>
      </c>
      <c r="C27" s="229">
        <v>0.38292720000000002</v>
      </c>
      <c r="D27" s="230"/>
      <c r="E27" s="231"/>
      <c r="F27" s="611">
        <v>0.32013940000000002</v>
      </c>
      <c r="G27" s="614"/>
      <c r="H27" s="615"/>
      <c r="I27" s="611">
        <v>0.28252852140125001</v>
      </c>
      <c r="J27" s="614"/>
      <c r="K27" s="615"/>
      <c r="L27" s="548">
        <v>0.253</v>
      </c>
      <c r="M27" s="554"/>
      <c r="N27" s="555"/>
      <c r="O27" s="520">
        <v>1.2385951214012501</v>
      </c>
      <c r="P27" s="521"/>
      <c r="Q27" s="556"/>
    </row>
    <row r="28" spans="1:19" s="194" customFormat="1" ht="24" customHeight="1" x14ac:dyDescent="0.2">
      <c r="A28" s="728" t="s">
        <v>129</v>
      </c>
      <c r="B28" s="195" t="s">
        <v>130</v>
      </c>
      <c r="C28" s="229">
        <v>0.3815095</v>
      </c>
      <c r="D28" s="230"/>
      <c r="E28" s="231"/>
      <c r="F28" s="611">
        <v>0.42499940000000003</v>
      </c>
      <c r="G28" s="614"/>
      <c r="H28" s="615"/>
      <c r="I28" s="611">
        <v>0.49199999999999999</v>
      </c>
      <c r="J28" s="614"/>
      <c r="K28" s="615"/>
      <c r="L28" s="548">
        <v>0.45200000000000001</v>
      </c>
      <c r="M28" s="554"/>
      <c r="N28" s="555"/>
      <c r="O28" s="520">
        <v>1.7505089</v>
      </c>
      <c r="P28" s="521"/>
      <c r="Q28" s="556"/>
    </row>
    <row r="29" spans="1:19" s="194" customFormat="1" ht="24" customHeight="1" x14ac:dyDescent="0.2">
      <c r="A29" s="726"/>
      <c r="B29" s="195" t="s">
        <v>131</v>
      </c>
      <c r="C29" s="229">
        <v>0.28283240000000004</v>
      </c>
      <c r="D29" s="230"/>
      <c r="E29" s="231"/>
      <c r="F29" s="611">
        <v>0.26100000000000001</v>
      </c>
      <c r="G29" s="614"/>
      <c r="H29" s="615"/>
      <c r="I29" s="611">
        <v>0.16850128542500001</v>
      </c>
      <c r="J29" s="614"/>
      <c r="K29" s="615"/>
      <c r="L29" s="548">
        <v>0.23499999999999999</v>
      </c>
      <c r="M29" s="554"/>
      <c r="N29" s="555"/>
      <c r="O29" s="520">
        <v>0.94733368542500007</v>
      </c>
      <c r="P29" s="521"/>
      <c r="Q29" s="556"/>
    </row>
    <row r="30" spans="1:19" s="194" customFormat="1" ht="24" customHeight="1" x14ac:dyDescent="0.2">
      <c r="A30" s="729" t="s">
        <v>63</v>
      </c>
      <c r="B30" s="195" t="s">
        <v>132</v>
      </c>
      <c r="C30" s="229">
        <v>2.2914E-2</v>
      </c>
      <c r="D30" s="230"/>
      <c r="E30" s="231"/>
      <c r="F30" s="611">
        <v>2.9000000000000001E-2</v>
      </c>
      <c r="G30" s="614"/>
      <c r="H30" s="615"/>
      <c r="I30" s="611">
        <v>3.5999999999999997E-2</v>
      </c>
      <c r="J30" s="614"/>
      <c r="K30" s="615"/>
      <c r="L30" s="548">
        <v>3.1E-2</v>
      </c>
      <c r="M30" s="554"/>
      <c r="N30" s="555"/>
      <c r="O30" s="520">
        <v>0.11891399999999999</v>
      </c>
      <c r="P30" s="521"/>
      <c r="Q30" s="556"/>
    </row>
    <row r="31" spans="1:19" s="194" customFormat="1" ht="24" customHeight="1" x14ac:dyDescent="0.2">
      <c r="A31" s="730"/>
      <c r="B31" s="195" t="s">
        <v>133</v>
      </c>
      <c r="C31" s="229">
        <v>4.3773699999999999E-2</v>
      </c>
      <c r="D31" s="230"/>
      <c r="E31" s="231"/>
      <c r="F31" s="611">
        <v>4.0099999999999997E-2</v>
      </c>
      <c r="G31" s="614"/>
      <c r="H31" s="615"/>
      <c r="I31" s="611">
        <v>0.04</v>
      </c>
      <c r="J31" s="614"/>
      <c r="K31" s="615"/>
      <c r="L31" s="548">
        <v>4.0515421423999998E-2</v>
      </c>
      <c r="M31" s="554"/>
      <c r="N31" s="555"/>
      <c r="O31" s="520">
        <v>0.164389121424</v>
      </c>
      <c r="P31" s="521"/>
      <c r="Q31" s="556"/>
    </row>
    <row r="32" spans="1:19" s="194" customFormat="1" ht="24" customHeight="1" x14ac:dyDescent="0.2">
      <c r="A32" s="730"/>
      <c r="B32" s="195" t="s">
        <v>134</v>
      </c>
      <c r="C32" s="229">
        <v>0.2118506</v>
      </c>
      <c r="D32" s="230"/>
      <c r="E32" s="231"/>
      <c r="F32" s="611">
        <v>0.189</v>
      </c>
      <c r="G32" s="614"/>
      <c r="H32" s="615"/>
      <c r="I32" s="611">
        <v>0.183</v>
      </c>
      <c r="J32" s="614"/>
      <c r="K32" s="615"/>
      <c r="L32" s="548">
        <v>0.18</v>
      </c>
      <c r="M32" s="555"/>
      <c r="N32" s="553"/>
      <c r="O32" s="520">
        <v>0.76385060000000005</v>
      </c>
      <c r="P32" s="521"/>
      <c r="Q32" s="556"/>
    </row>
    <row r="33" spans="1:17" s="194" customFormat="1" ht="24" customHeight="1" x14ac:dyDescent="0.2">
      <c r="A33" s="731"/>
      <c r="B33" s="195" t="s">
        <v>135</v>
      </c>
      <c r="C33" s="229">
        <v>0.20884339999999998</v>
      </c>
      <c r="D33" s="234">
        <v>15.575199999999999</v>
      </c>
      <c r="E33" s="235">
        <v>7.1580000000000004</v>
      </c>
      <c r="F33" s="611">
        <v>0.14699999999999999</v>
      </c>
      <c r="G33" s="234">
        <v>12.603</v>
      </c>
      <c r="H33" s="235">
        <v>6.6929999999999996</v>
      </c>
      <c r="I33" s="611">
        <v>0.127</v>
      </c>
      <c r="J33" s="234">
        <v>10.798999999999999</v>
      </c>
      <c r="K33" s="235">
        <v>5.6827500000000004</v>
      </c>
      <c r="L33" s="548">
        <v>0.18651142512499999</v>
      </c>
      <c r="M33" s="559">
        <v>13.368</v>
      </c>
      <c r="N33" s="558">
        <v>6.4619999999999997</v>
      </c>
      <c r="O33" s="520">
        <v>0.669354825125</v>
      </c>
      <c r="P33" s="527">
        <v>52.345199999999998</v>
      </c>
      <c r="Q33" s="528">
        <v>25.995749999999997</v>
      </c>
    </row>
    <row r="34" spans="1:17" s="194" customFormat="1" ht="26.25" customHeight="1" x14ac:dyDescent="0.2">
      <c r="A34" s="205" t="s">
        <v>136</v>
      </c>
      <c r="B34" s="237" t="s">
        <v>137</v>
      </c>
      <c r="C34" s="229">
        <v>3.2320999999999999E-3</v>
      </c>
      <c r="D34" s="234">
        <v>0.46160000000000001</v>
      </c>
      <c r="E34" s="238"/>
      <c r="F34" s="611">
        <v>3.0000000000000001E-3</v>
      </c>
      <c r="G34" s="234">
        <v>0.46779999999999999</v>
      </c>
      <c r="H34" s="238"/>
      <c r="I34" s="611">
        <v>3.0000000000000001E-3</v>
      </c>
      <c r="J34" s="234">
        <v>0.46700000000000003</v>
      </c>
      <c r="K34" s="238"/>
      <c r="L34" s="548">
        <v>3.0000000000000001E-3</v>
      </c>
      <c r="M34" s="559">
        <v>0.46400000000000002</v>
      </c>
      <c r="N34" s="553"/>
      <c r="O34" s="520">
        <v>1.2232099999999999E-2</v>
      </c>
      <c r="P34" s="527">
        <v>1.8604000000000001</v>
      </c>
      <c r="Q34" s="530"/>
    </row>
    <row r="35" spans="1:17" s="194" customFormat="1" ht="24" customHeight="1" thickBot="1" x14ac:dyDescent="0.25">
      <c r="A35" s="207" t="s">
        <v>69</v>
      </c>
      <c r="B35" s="240" t="s">
        <v>138</v>
      </c>
      <c r="C35" s="229">
        <v>0</v>
      </c>
      <c r="D35" s="241"/>
      <c r="E35" s="242"/>
      <c r="F35" s="611">
        <v>0</v>
      </c>
      <c r="G35" s="241"/>
      <c r="H35" s="242"/>
      <c r="I35" s="611">
        <v>0</v>
      </c>
      <c r="J35" s="241"/>
      <c r="K35" s="242"/>
      <c r="L35" s="548">
        <v>0</v>
      </c>
      <c r="M35" s="561"/>
      <c r="N35" s="562"/>
      <c r="O35" s="520">
        <v>0</v>
      </c>
      <c r="P35" s="563"/>
      <c r="Q35" s="564"/>
    </row>
    <row r="36" spans="1:17" s="194" customFormat="1" ht="24" customHeight="1" thickBot="1" x14ac:dyDescent="0.25">
      <c r="A36" s="749" t="s">
        <v>139</v>
      </c>
      <c r="B36" s="750"/>
      <c r="C36" s="245">
        <v>2.5150564000000002</v>
      </c>
      <c r="D36" s="245">
        <v>16.036799999999999</v>
      </c>
      <c r="E36" s="246">
        <v>7.1580000000000004</v>
      </c>
      <c r="F36" s="616">
        <v>2.5064780999999998</v>
      </c>
      <c r="G36" s="616">
        <v>13.0708</v>
      </c>
      <c r="H36" s="617">
        <v>6.6929999999999996</v>
      </c>
      <c r="I36" s="666">
        <v>2.4475980492362499</v>
      </c>
      <c r="J36" s="666">
        <v>11.266</v>
      </c>
      <c r="K36" s="667">
        <v>5.6827500000000004</v>
      </c>
      <c r="L36" s="543">
        <v>2.5870268465490005</v>
      </c>
      <c r="M36" s="545">
        <v>13.832000000000001</v>
      </c>
      <c r="N36" s="544">
        <v>6.4619999999999997</v>
      </c>
      <c r="O36" s="540">
        <v>10.056159395785249</v>
      </c>
      <c r="P36" s="546">
        <v>54.205599999999997</v>
      </c>
      <c r="Q36" s="547">
        <v>25.995749999999997</v>
      </c>
    </row>
    <row r="37" spans="1:17" s="250" customFormat="1" ht="15" customHeight="1" x14ac:dyDescent="0.2">
      <c r="A37" s="247"/>
      <c r="B37" s="247"/>
      <c r="C37" s="248"/>
      <c r="D37" s="248"/>
      <c r="E37" s="248"/>
      <c r="F37" s="249"/>
      <c r="G37" s="249"/>
      <c r="H37" s="248"/>
      <c r="I37" s="248"/>
      <c r="J37" s="248"/>
      <c r="K37" s="248"/>
      <c r="L37" s="248"/>
      <c r="M37" s="248"/>
      <c r="N37" s="248"/>
      <c r="O37" s="248"/>
      <c r="P37" s="248"/>
      <c r="Q37" s="248"/>
    </row>
    <row r="38" spans="1:17" s="250" customFormat="1" ht="15" customHeight="1" x14ac:dyDescent="0.2">
      <c r="A38" s="251"/>
      <c r="B38" s="252"/>
      <c r="C38" s="248"/>
      <c r="D38" s="248"/>
      <c r="E38" s="248"/>
      <c r="F38" s="249"/>
      <c r="G38" s="249"/>
      <c r="H38" s="248"/>
      <c r="I38" s="248"/>
      <c r="J38" s="248"/>
      <c r="K38" s="248"/>
      <c r="L38" s="248"/>
      <c r="M38" s="248"/>
      <c r="N38" s="248"/>
      <c r="O38" s="248"/>
      <c r="P38" s="248"/>
      <c r="Q38" s="248"/>
    </row>
    <row r="39" spans="1:17" s="250" customFormat="1" ht="15" customHeight="1" x14ac:dyDescent="0.2">
      <c r="A39" s="253"/>
      <c r="B39" s="247"/>
      <c r="C39" s="254"/>
      <c r="D39" s="254"/>
      <c r="E39" s="254"/>
      <c r="F39" s="254"/>
      <c r="G39" s="254"/>
      <c r="H39" s="255"/>
      <c r="I39" s="255"/>
      <c r="J39" s="255"/>
      <c r="K39" s="255"/>
      <c r="L39" s="255"/>
      <c r="M39" s="255"/>
      <c r="N39" s="255"/>
      <c r="O39" s="255"/>
      <c r="P39" s="255"/>
      <c r="Q39" s="255"/>
    </row>
    <row r="40" spans="1:17" s="194" customFormat="1" ht="32.25" customHeight="1" x14ac:dyDescent="0.2">
      <c r="A40" s="759" t="s">
        <v>339</v>
      </c>
      <c r="B40" s="759"/>
      <c r="C40" s="759"/>
      <c r="D40" s="759"/>
      <c r="E40" s="759"/>
      <c r="F40" s="759"/>
      <c r="G40" s="759"/>
      <c r="H40" s="759"/>
      <c r="I40" s="759"/>
      <c r="J40" s="759"/>
      <c r="K40" s="759"/>
      <c r="L40" s="759"/>
      <c r="M40" s="759"/>
      <c r="N40" s="759"/>
      <c r="O40" s="759"/>
      <c r="P40" s="759"/>
      <c r="Q40" s="759"/>
    </row>
    <row r="41" spans="1:17" ht="20.25" customHeight="1" x14ac:dyDescent="0.3">
      <c r="A41" s="734" t="s">
        <v>142</v>
      </c>
      <c r="B41" s="734"/>
      <c r="C41" s="734"/>
      <c r="D41" s="734"/>
      <c r="E41" s="734"/>
      <c r="F41" s="734"/>
      <c r="G41" s="734"/>
      <c r="H41" s="734"/>
      <c r="I41" s="734"/>
      <c r="J41" s="734"/>
      <c r="K41" s="734"/>
      <c r="L41" s="734"/>
      <c r="M41" s="734"/>
      <c r="N41" s="734"/>
      <c r="O41" s="734"/>
      <c r="P41" s="734"/>
      <c r="Q41" s="734"/>
    </row>
    <row r="42" spans="1:17" s="194" customFormat="1" ht="16.5" customHeight="1" thickBot="1" x14ac:dyDescent="0.25">
      <c r="A42" s="256"/>
      <c r="B42" s="218"/>
      <c r="C42" s="218"/>
      <c r="D42" s="218"/>
      <c r="E42" s="218"/>
    </row>
    <row r="43" spans="1:17" s="194" customFormat="1" ht="54" customHeight="1" thickBot="1" x14ac:dyDescent="0.25">
      <c r="B43" s="257"/>
      <c r="E43" s="751" t="s">
        <v>143</v>
      </c>
      <c r="F43" s="752"/>
      <c r="G43" s="258" t="s">
        <v>144</v>
      </c>
      <c r="H43" s="258" t="s">
        <v>145</v>
      </c>
      <c r="I43" s="258" t="s">
        <v>146</v>
      </c>
      <c r="J43" s="258" t="s">
        <v>147</v>
      </c>
      <c r="K43" s="259" t="s">
        <v>148</v>
      </c>
      <c r="O43" s="260"/>
      <c r="P43" s="261"/>
      <c r="Q43" s="218"/>
    </row>
    <row r="44" spans="1:17" s="194" customFormat="1" ht="21.95" customHeight="1" x14ac:dyDescent="0.2">
      <c r="E44" s="760" t="s">
        <v>149</v>
      </c>
      <c r="F44" s="761"/>
      <c r="G44" s="262">
        <v>3.876414</v>
      </c>
      <c r="H44" s="262">
        <v>77.687899999999999</v>
      </c>
      <c r="I44" s="262">
        <v>301.15046319060002</v>
      </c>
      <c r="J44" s="262">
        <v>611.63300000000004</v>
      </c>
      <c r="K44" s="412">
        <v>184.19356125265628</v>
      </c>
      <c r="N44" s="263"/>
      <c r="O44" s="264"/>
      <c r="P44" s="264"/>
      <c r="Q44" s="218"/>
    </row>
    <row r="45" spans="1:17" s="194" customFormat="1" ht="21.95" customHeight="1" x14ac:dyDescent="0.2">
      <c r="E45" s="753" t="s">
        <v>150</v>
      </c>
      <c r="F45" s="754"/>
      <c r="G45" s="262">
        <v>3.1952279999999997</v>
      </c>
      <c r="H45" s="262">
        <v>72.320700000000002</v>
      </c>
      <c r="I45" s="262">
        <v>231.08112561959999</v>
      </c>
      <c r="J45" s="262">
        <v>604.85599999999999</v>
      </c>
      <c r="K45" s="618">
        <v>139.77080531776878</v>
      </c>
      <c r="O45" s="264"/>
      <c r="P45" s="264"/>
      <c r="Q45" s="218"/>
    </row>
    <row r="46" spans="1:17" s="194" customFormat="1" ht="21.95" customHeight="1" x14ac:dyDescent="0.2">
      <c r="E46" s="753" t="s">
        <v>151</v>
      </c>
      <c r="F46" s="754"/>
      <c r="G46" s="262">
        <v>2.9971519</v>
      </c>
      <c r="H46" s="262">
        <v>86.505899999999997</v>
      </c>
      <c r="I46" s="262">
        <v>259.27132254621</v>
      </c>
      <c r="J46" s="262">
        <v>605.71400000000006</v>
      </c>
      <c r="K46" s="262">
        <v>157.04426986475508</v>
      </c>
      <c r="O46" s="266"/>
      <c r="P46" s="266"/>
      <c r="Q46" s="218"/>
    </row>
    <row r="47" spans="1:17" s="194" customFormat="1" ht="21.95" customHeight="1" thickBot="1" x14ac:dyDescent="0.25">
      <c r="E47" s="755" t="s">
        <v>152</v>
      </c>
      <c r="F47" s="756"/>
      <c r="G47" s="565">
        <v>0</v>
      </c>
      <c r="H47" s="565">
        <v>0</v>
      </c>
      <c r="I47" s="565">
        <v>0</v>
      </c>
      <c r="J47" s="565">
        <v>0</v>
      </c>
      <c r="K47" s="567">
        <v>0</v>
      </c>
      <c r="L47" s="257"/>
      <c r="M47" s="263"/>
      <c r="O47" s="267"/>
      <c r="P47" s="267"/>
      <c r="Q47" s="218"/>
    </row>
    <row r="48" spans="1:17" s="194" customFormat="1" ht="21.95" customHeight="1" thickBot="1" x14ac:dyDescent="0.25">
      <c r="E48" s="749" t="s">
        <v>139</v>
      </c>
      <c r="F48" s="757"/>
      <c r="G48" s="268">
        <v>10.068793899999999</v>
      </c>
      <c r="H48" s="269">
        <v>0</v>
      </c>
      <c r="I48" s="268">
        <v>791.5029113564101</v>
      </c>
      <c r="J48" s="269">
        <v>0</v>
      </c>
      <c r="K48" s="270">
        <v>481.00863643518016</v>
      </c>
      <c r="O48" s="271"/>
      <c r="P48" s="271"/>
      <c r="Q48" s="218"/>
    </row>
    <row r="49" spans="1:31" s="194" customFormat="1" ht="20.100000000000001" customHeight="1" x14ac:dyDescent="0.2">
      <c r="H49" s="271"/>
      <c r="K49" s="271"/>
      <c r="O49" s="271"/>
      <c r="P49" s="271"/>
      <c r="Q49" s="218"/>
    </row>
    <row r="50" spans="1:31" s="194" customFormat="1" ht="20.25" customHeight="1" x14ac:dyDescent="0.3">
      <c r="A50" s="734" t="s">
        <v>153</v>
      </c>
      <c r="B50" s="734"/>
      <c r="C50" s="734"/>
      <c r="D50" s="734"/>
      <c r="E50" s="734"/>
      <c r="F50" s="734"/>
      <c r="G50" s="734"/>
      <c r="H50" s="734"/>
      <c r="I50" s="734"/>
      <c r="J50" s="734"/>
      <c r="K50" s="734"/>
      <c r="L50" s="734"/>
      <c r="M50" s="734"/>
      <c r="N50" s="734"/>
      <c r="O50" s="734"/>
      <c r="P50" s="734"/>
      <c r="Q50" s="734"/>
    </row>
    <row r="51" spans="1:31" s="194" customFormat="1" ht="31.5" customHeight="1" thickBot="1" x14ac:dyDescent="0.35">
      <c r="A51" s="758" t="s">
        <v>154</v>
      </c>
      <c r="B51" s="758"/>
      <c r="C51" s="758"/>
      <c r="D51" s="758"/>
      <c r="E51" s="758"/>
      <c r="F51" s="758"/>
      <c r="I51" s="758" t="s">
        <v>155</v>
      </c>
      <c r="J51" s="758"/>
      <c r="K51" s="758"/>
      <c r="L51" s="758"/>
      <c r="M51" s="758"/>
      <c r="N51" s="758"/>
      <c r="O51" s="758"/>
    </row>
    <row r="52" spans="1:31" s="194" customFormat="1" ht="48.75" customHeight="1" thickBot="1" x14ac:dyDescent="0.25">
      <c r="A52" s="272" t="s">
        <v>143</v>
      </c>
      <c r="B52" s="258" t="s">
        <v>156</v>
      </c>
      <c r="C52" s="258" t="s">
        <v>157</v>
      </c>
      <c r="D52" s="258" t="s">
        <v>158</v>
      </c>
      <c r="E52" s="258" t="s">
        <v>159</v>
      </c>
      <c r="F52" s="273" t="s">
        <v>160</v>
      </c>
      <c r="G52" s="218"/>
      <c r="I52" s="751" t="s">
        <v>143</v>
      </c>
      <c r="J52" s="752"/>
      <c r="K52" s="258" t="s">
        <v>161</v>
      </c>
      <c r="L52" s="258" t="s">
        <v>157</v>
      </c>
      <c r="M52" s="258" t="s">
        <v>162</v>
      </c>
      <c r="N52" s="258" t="s">
        <v>159</v>
      </c>
      <c r="O52" s="273" t="s">
        <v>160</v>
      </c>
      <c r="P52" s="261"/>
      <c r="Q52" s="1"/>
      <c r="R52" s="1"/>
      <c r="S52" s="1"/>
      <c r="T52" s="1"/>
      <c r="U52" s="1"/>
      <c r="V52" s="1"/>
      <c r="W52" s="3"/>
      <c r="X52" s="1"/>
      <c r="Y52" s="1"/>
      <c r="Z52" s="1"/>
      <c r="AA52" s="1"/>
      <c r="AB52" s="1"/>
      <c r="AC52" s="1"/>
      <c r="AD52" s="1"/>
      <c r="AE52" s="1"/>
    </row>
    <row r="53" spans="1:31" s="194" customFormat="1" ht="21.95" customHeight="1" x14ac:dyDescent="0.2">
      <c r="A53" s="274" t="s">
        <v>149</v>
      </c>
      <c r="B53" s="275">
        <v>0.91151400000000005</v>
      </c>
      <c r="C53" s="275">
        <v>1532.7750000000001</v>
      </c>
      <c r="D53" s="275">
        <v>1.39714587135</v>
      </c>
      <c r="E53" s="275">
        <v>611.63300000000004</v>
      </c>
      <c r="F53" s="276">
        <v>2.2842879166918726</v>
      </c>
      <c r="G53" s="218"/>
      <c r="I53" s="760" t="s">
        <v>149</v>
      </c>
      <c r="J53" s="761"/>
      <c r="K53" s="275">
        <v>3.3524500000000002</v>
      </c>
      <c r="L53" s="275">
        <v>1676.7570000000001</v>
      </c>
      <c r="M53" s="275">
        <v>5.6212440046500003</v>
      </c>
      <c r="N53" s="275">
        <v>611.63300000000004</v>
      </c>
      <c r="O53" s="276">
        <v>9.1905505501665221</v>
      </c>
      <c r="P53" s="264"/>
      <c r="Q53" s="1"/>
      <c r="R53" s="1"/>
      <c r="S53" s="1"/>
      <c r="T53" s="1"/>
      <c r="U53" s="1"/>
      <c r="V53" s="1"/>
      <c r="W53" s="3"/>
      <c r="X53" s="1"/>
      <c r="Y53" s="1"/>
      <c r="Z53" s="1"/>
      <c r="AA53" s="1"/>
      <c r="AB53" s="1"/>
      <c r="AC53" s="1"/>
      <c r="AD53" s="1"/>
      <c r="AE53" s="1"/>
    </row>
    <row r="54" spans="1:31" s="194" customFormat="1" ht="21.95" customHeight="1" x14ac:dyDescent="0.2">
      <c r="A54" s="277" t="s">
        <v>150</v>
      </c>
      <c r="B54" s="265">
        <v>0.56453500000000001</v>
      </c>
      <c r="C54" s="265">
        <v>1532.7750000000001</v>
      </c>
      <c r="D54" s="265">
        <v>0.86530513462500003</v>
      </c>
      <c r="E54" s="265">
        <v>604.85599999999999</v>
      </c>
      <c r="F54" s="619">
        <v>1.4305969265825254</v>
      </c>
      <c r="G54" s="218"/>
      <c r="I54" s="753" t="s">
        <v>150</v>
      </c>
      <c r="J54" s="754"/>
      <c r="K54" s="265">
        <v>2.109057</v>
      </c>
      <c r="L54" s="265">
        <v>1676.7570000000001</v>
      </c>
      <c r="M54" s="265">
        <v>3.5363760881490003</v>
      </c>
      <c r="N54" s="265">
        <v>604.85599999999999</v>
      </c>
      <c r="O54" s="619">
        <v>5.8466413297528668</v>
      </c>
      <c r="P54" s="266"/>
      <c r="Q54" s="1"/>
      <c r="R54" s="1"/>
      <c r="S54" s="1"/>
      <c r="T54" s="1"/>
      <c r="U54" s="1"/>
      <c r="V54" s="1"/>
      <c r="W54" s="3"/>
      <c r="X54" s="1"/>
      <c r="Y54" s="1"/>
      <c r="Z54" s="1"/>
      <c r="AA54" s="1"/>
      <c r="AB54" s="1"/>
      <c r="AC54" s="1"/>
      <c r="AD54" s="1"/>
      <c r="AE54" s="1"/>
    </row>
    <row r="55" spans="1:31" s="194" customFormat="1" ht="21.95" customHeight="1" x14ac:dyDescent="0.2">
      <c r="A55" s="277" t="s">
        <v>151</v>
      </c>
      <c r="B55" s="265">
        <v>0.73122299999999996</v>
      </c>
      <c r="C55" s="265">
        <v>1649.846</v>
      </c>
      <c r="D55" s="265">
        <v>1.2064053416580001</v>
      </c>
      <c r="E55" s="265">
        <v>605.71400000000006</v>
      </c>
      <c r="F55" s="619">
        <v>1.9917078714673924</v>
      </c>
      <c r="G55" s="218"/>
      <c r="I55" s="753" t="s">
        <v>151</v>
      </c>
      <c r="J55" s="754"/>
      <c r="K55" s="265">
        <v>2.761679</v>
      </c>
      <c r="L55" s="265">
        <v>1805.1210000000001</v>
      </c>
      <c r="M55" s="265">
        <v>4.9851647581590006</v>
      </c>
      <c r="N55" s="265">
        <v>605.71400000000006</v>
      </c>
      <c r="O55" s="619">
        <v>8.2302287187666128</v>
      </c>
      <c r="P55" s="266"/>
      <c r="Q55" s="1"/>
      <c r="R55" s="1"/>
      <c r="S55" s="1"/>
      <c r="T55" s="1"/>
      <c r="U55" s="1"/>
      <c r="V55" s="1"/>
      <c r="W55" s="3"/>
      <c r="X55" s="1"/>
      <c r="Y55" s="1"/>
      <c r="Z55" s="1"/>
      <c r="AA55" s="1"/>
      <c r="AB55" s="1"/>
      <c r="AC55" s="1"/>
      <c r="AD55" s="1"/>
      <c r="AE55" s="1"/>
    </row>
    <row r="56" spans="1:31" s="194" customFormat="1" ht="21.95" customHeight="1" thickBot="1" x14ac:dyDescent="0.25">
      <c r="A56" s="278" t="s">
        <v>152</v>
      </c>
      <c r="B56" s="565">
        <v>0</v>
      </c>
      <c r="C56" s="565">
        <v>1616.934</v>
      </c>
      <c r="D56" s="565">
        <v>0</v>
      </c>
      <c r="E56" s="565">
        <v>603.76199999999994</v>
      </c>
      <c r="F56" s="567">
        <v>0</v>
      </c>
      <c r="G56" s="218"/>
      <c r="I56" s="755" t="s">
        <v>152</v>
      </c>
      <c r="J56" s="756"/>
      <c r="K56" s="565">
        <v>0</v>
      </c>
      <c r="L56" s="565">
        <v>1768.9849999999999</v>
      </c>
      <c r="M56" s="565">
        <v>0</v>
      </c>
      <c r="N56" s="565">
        <v>603.76199999999994</v>
      </c>
      <c r="O56" s="567">
        <v>0</v>
      </c>
      <c r="P56" s="267"/>
      <c r="Q56" s="1"/>
      <c r="R56" s="1"/>
      <c r="S56" s="1"/>
      <c r="T56" s="1"/>
      <c r="U56" s="1"/>
      <c r="V56" s="1"/>
      <c r="W56" s="3"/>
      <c r="X56" s="1"/>
      <c r="Y56" s="1"/>
      <c r="Z56" s="1"/>
      <c r="AA56" s="1"/>
      <c r="AB56" s="1"/>
      <c r="AC56" s="1"/>
      <c r="AD56" s="1"/>
      <c r="AE56" s="1"/>
    </row>
    <row r="57" spans="1:31" s="194" customFormat="1" ht="21.95" customHeight="1" thickBot="1" x14ac:dyDescent="0.25">
      <c r="A57" s="279" t="s">
        <v>139</v>
      </c>
      <c r="B57" s="268">
        <v>2.2072720000000001</v>
      </c>
      <c r="C57" s="269">
        <v>0</v>
      </c>
      <c r="D57" s="268">
        <v>3.4688563476330003</v>
      </c>
      <c r="E57" s="269">
        <v>0</v>
      </c>
      <c r="F57" s="280">
        <v>5.7065927147417899</v>
      </c>
      <c r="G57" s="281"/>
      <c r="I57" s="749" t="s">
        <v>139</v>
      </c>
      <c r="J57" s="757"/>
      <c r="K57" s="268">
        <v>8.2231860000000001</v>
      </c>
      <c r="L57" s="269">
        <v>0</v>
      </c>
      <c r="M57" s="268">
        <v>14.142784850958002</v>
      </c>
      <c r="N57" s="269">
        <v>0</v>
      </c>
      <c r="O57" s="280">
        <v>23.267420598686002</v>
      </c>
      <c r="P57" s="264"/>
      <c r="Q57" s="1"/>
      <c r="R57" s="1"/>
      <c r="S57" s="1"/>
      <c r="T57" s="1"/>
      <c r="U57" s="1"/>
      <c r="V57" s="1"/>
      <c r="W57" s="3"/>
      <c r="X57" s="1"/>
      <c r="Y57" s="1"/>
      <c r="Z57" s="1"/>
      <c r="AA57" s="1"/>
      <c r="AB57" s="1"/>
      <c r="AC57" s="1"/>
      <c r="AD57" s="1"/>
      <c r="AE57" s="1"/>
    </row>
    <row r="58" spans="1:31" s="194" customFormat="1" ht="20.100000000000001" customHeight="1" x14ac:dyDescent="0.3">
      <c r="A58" s="282"/>
      <c r="B58" s="282"/>
      <c r="C58" s="282"/>
      <c r="D58" s="282"/>
      <c r="E58" s="282"/>
      <c r="F58" s="282"/>
      <c r="G58" s="283"/>
      <c r="H58" s="283"/>
      <c r="I58" s="283"/>
      <c r="J58" s="283"/>
      <c r="K58" s="283"/>
      <c r="L58" s="284"/>
      <c r="M58" s="284"/>
      <c r="N58" s="284"/>
      <c r="O58" s="264"/>
      <c r="P58" s="264"/>
      <c r="Q58" s="1"/>
      <c r="R58" s="1"/>
      <c r="S58" s="1"/>
      <c r="T58" s="1"/>
      <c r="U58" s="1"/>
      <c r="V58" s="1"/>
      <c r="W58" s="3"/>
      <c r="X58" s="1"/>
      <c r="Y58" s="1"/>
      <c r="Z58" s="1"/>
      <c r="AA58" s="1"/>
      <c r="AB58" s="1"/>
      <c r="AC58" s="1"/>
      <c r="AD58" s="1"/>
      <c r="AE58" s="1"/>
    </row>
    <row r="59" spans="1:31" s="194" customFormat="1" ht="26.1" customHeight="1" thickBot="1" x14ac:dyDescent="0.35">
      <c r="E59" s="758" t="s">
        <v>163</v>
      </c>
      <c r="F59" s="758"/>
      <c r="G59" s="758"/>
      <c r="H59" s="758"/>
      <c r="I59" s="758"/>
      <c r="J59" s="758"/>
      <c r="K59" s="758"/>
      <c r="M59" s="199"/>
      <c r="N59" s="284"/>
      <c r="O59" s="264"/>
      <c r="P59" s="264"/>
      <c r="Q59" s="1"/>
      <c r="R59" s="1"/>
      <c r="S59" s="1"/>
      <c r="T59" s="1"/>
      <c r="U59" s="1"/>
      <c r="V59" s="1"/>
      <c r="W59" s="3"/>
      <c r="X59" s="1"/>
      <c r="Y59" s="1"/>
      <c r="Z59" s="1"/>
      <c r="AA59" s="1"/>
      <c r="AB59" s="1"/>
      <c r="AC59" s="1"/>
      <c r="AD59" s="1"/>
      <c r="AE59" s="1"/>
    </row>
    <row r="60" spans="1:31" s="194" customFormat="1" ht="41.25" customHeight="1" thickBot="1" x14ac:dyDescent="0.25">
      <c r="C60" s="199"/>
      <c r="E60" s="751" t="s">
        <v>143</v>
      </c>
      <c r="F60" s="752"/>
      <c r="G60" s="258" t="s">
        <v>156</v>
      </c>
      <c r="H60" s="258" t="s">
        <v>164</v>
      </c>
      <c r="I60" s="258" t="s">
        <v>162</v>
      </c>
      <c r="J60" s="258" t="s">
        <v>159</v>
      </c>
      <c r="K60" s="273" t="s">
        <v>160</v>
      </c>
      <c r="O60" s="264"/>
      <c r="P60" s="264"/>
      <c r="Q60" s="1"/>
      <c r="R60" s="1"/>
      <c r="S60" s="1"/>
      <c r="T60" s="1"/>
      <c r="U60" s="1"/>
      <c r="V60" s="1"/>
      <c r="W60" s="3"/>
      <c r="X60" s="1"/>
      <c r="Y60" s="1"/>
      <c r="Z60" s="1"/>
      <c r="AA60" s="1"/>
      <c r="AB60" s="1"/>
      <c r="AC60" s="1"/>
      <c r="AD60" s="1"/>
      <c r="AE60" s="1"/>
    </row>
    <row r="61" spans="1:31" s="194" customFormat="1" ht="21.95" customHeight="1" x14ac:dyDescent="0.2">
      <c r="E61" s="753" t="s">
        <v>149</v>
      </c>
      <c r="F61" s="754"/>
      <c r="G61" s="285">
        <v>5.0629774999999997</v>
      </c>
      <c r="H61" s="285">
        <v>11.2188</v>
      </c>
      <c r="I61" s="285">
        <v>34.741079774688444</v>
      </c>
      <c r="J61" s="285">
        <v>611.63300000000004</v>
      </c>
      <c r="K61" s="286">
        <v>56.800531976999999</v>
      </c>
      <c r="O61" s="264"/>
      <c r="P61" s="264"/>
      <c r="Q61" s="1"/>
      <c r="R61" s="1"/>
      <c r="S61" s="1"/>
      <c r="T61" s="1"/>
      <c r="U61" s="1"/>
      <c r="V61" s="1"/>
      <c r="W61" s="3"/>
      <c r="X61" s="1"/>
      <c r="Y61" s="1"/>
      <c r="Z61" s="1"/>
      <c r="AA61" s="1"/>
      <c r="AB61" s="1"/>
      <c r="AC61" s="1"/>
      <c r="AD61" s="1"/>
      <c r="AE61" s="1"/>
    </row>
    <row r="62" spans="1:31" s="194" customFormat="1" ht="21.95" customHeight="1" x14ac:dyDescent="0.2">
      <c r="E62" s="753" t="s">
        <v>150</v>
      </c>
      <c r="F62" s="754"/>
      <c r="G62" s="265">
        <v>4.7507580000000003</v>
      </c>
      <c r="H62" s="265">
        <v>9.1841799999999996</v>
      </c>
      <c r="I62" s="265">
        <v>26.390966066514583</v>
      </c>
      <c r="J62" s="265">
        <v>604.85599999999999</v>
      </c>
      <c r="K62" s="619">
        <v>43.631816608439998</v>
      </c>
      <c r="O62" s="264"/>
      <c r="P62" s="264"/>
      <c r="Q62" s="1"/>
      <c r="R62" s="1"/>
      <c r="S62" s="1"/>
      <c r="T62" s="1"/>
      <c r="U62" s="1"/>
      <c r="V62" s="1"/>
      <c r="W62" s="3"/>
      <c r="X62" s="1"/>
      <c r="Y62" s="1"/>
      <c r="Z62" s="1"/>
      <c r="AA62" s="1"/>
      <c r="AB62" s="1"/>
      <c r="AC62" s="1"/>
      <c r="AD62" s="1"/>
      <c r="AE62" s="1"/>
    </row>
    <row r="63" spans="1:31" s="194" customFormat="1" ht="21.95" customHeight="1" x14ac:dyDescent="0.2">
      <c r="E63" s="753" t="s">
        <v>151</v>
      </c>
      <c r="F63" s="754"/>
      <c r="G63" s="265">
        <v>3.7689149999999998</v>
      </c>
      <c r="H63" s="265">
        <v>8.6777999999999995</v>
      </c>
      <c r="I63" s="265">
        <v>19.810415811014117</v>
      </c>
      <c r="J63" s="265">
        <v>605.71400000000006</v>
      </c>
      <c r="K63" s="619">
        <v>32.705890586999999</v>
      </c>
      <c r="M63" s="199"/>
      <c r="O63" s="264"/>
      <c r="P63" s="264"/>
      <c r="Q63" s="1"/>
      <c r="R63" s="1"/>
      <c r="S63" s="1"/>
      <c r="T63" s="1"/>
      <c r="U63" s="1"/>
      <c r="V63" s="1"/>
      <c r="W63" s="3"/>
      <c r="X63" s="1"/>
      <c r="Y63" s="1"/>
      <c r="Z63" s="1"/>
      <c r="AA63" s="1"/>
      <c r="AB63" s="1"/>
      <c r="AC63" s="1"/>
      <c r="AD63" s="1"/>
      <c r="AE63" s="1"/>
    </row>
    <row r="64" spans="1:31" s="194" customFormat="1" ht="21.95" customHeight="1" thickBot="1" x14ac:dyDescent="0.25">
      <c r="E64" s="755" t="s">
        <v>152</v>
      </c>
      <c r="F64" s="756"/>
      <c r="G64" s="568">
        <v>0</v>
      </c>
      <c r="H64" s="568">
        <v>10.2141</v>
      </c>
      <c r="I64" s="568">
        <v>0</v>
      </c>
      <c r="J64" s="568">
        <v>603.76199999999994</v>
      </c>
      <c r="K64" s="569">
        <v>0</v>
      </c>
      <c r="M64" s="287" t="s">
        <v>165</v>
      </c>
      <c r="O64" s="264"/>
      <c r="P64" s="264"/>
      <c r="Q64" s="1"/>
      <c r="R64" s="1"/>
      <c r="S64" s="1"/>
      <c r="T64" s="1"/>
      <c r="U64" s="1"/>
      <c r="V64" s="1"/>
      <c r="W64" s="3"/>
      <c r="X64" s="1"/>
      <c r="Y64" s="1"/>
      <c r="Z64" s="1"/>
      <c r="AA64" s="1"/>
      <c r="AB64" s="1"/>
      <c r="AC64" s="1"/>
      <c r="AD64" s="1"/>
      <c r="AE64" s="1"/>
    </row>
    <row r="65" spans="1:31" s="194" customFormat="1" ht="21.95" customHeight="1" thickBot="1" x14ac:dyDescent="0.25">
      <c r="E65" s="749" t="s">
        <v>139</v>
      </c>
      <c r="F65" s="757"/>
      <c r="G65" s="268">
        <v>13.5826505</v>
      </c>
      <c r="H65" s="269">
        <v>0</v>
      </c>
      <c r="I65" s="268">
        <v>80.942461652217133</v>
      </c>
      <c r="J65" s="269">
        <v>0</v>
      </c>
      <c r="K65" s="288">
        <v>133.13823917244</v>
      </c>
      <c r="O65" s="264"/>
      <c r="P65" s="264"/>
      <c r="Q65" s="1"/>
      <c r="R65" s="1"/>
      <c r="S65" s="1"/>
      <c r="T65" s="1"/>
      <c r="U65" s="1"/>
      <c r="V65" s="1"/>
      <c r="W65" s="3"/>
      <c r="X65" s="1"/>
      <c r="Y65" s="1"/>
      <c r="Z65" s="1"/>
      <c r="AA65" s="1"/>
      <c r="AB65" s="1"/>
      <c r="AC65" s="1"/>
      <c r="AD65" s="1"/>
      <c r="AE65" s="1"/>
    </row>
    <row r="66" spans="1:31" s="194" customFormat="1" ht="20.100000000000001" customHeight="1" x14ac:dyDescent="0.3">
      <c r="A66" s="289"/>
      <c r="B66" s="289"/>
      <c r="C66" s="289"/>
      <c r="D66" s="289"/>
      <c r="E66" s="289"/>
      <c r="F66" s="289"/>
      <c r="G66" s="289"/>
      <c r="H66" s="289"/>
      <c r="J66" s="283"/>
      <c r="K66" s="283"/>
      <c r="L66" s="284"/>
      <c r="M66" s="284"/>
      <c r="N66" s="284"/>
      <c r="O66" s="264"/>
      <c r="P66" s="264"/>
      <c r="Q66" s="1"/>
      <c r="R66" s="1"/>
      <c r="S66" s="1"/>
      <c r="T66" s="1"/>
      <c r="U66" s="1"/>
      <c r="V66" s="1"/>
      <c r="W66" s="3"/>
      <c r="X66" s="1"/>
      <c r="Y66" s="1"/>
      <c r="Z66" s="1"/>
      <c r="AA66" s="1"/>
      <c r="AB66" s="1"/>
      <c r="AC66" s="1"/>
      <c r="AD66" s="1"/>
      <c r="AE66" s="1"/>
    </row>
    <row r="67" spans="1:31" s="194" customFormat="1" ht="20.100000000000001" customHeight="1" x14ac:dyDescent="0.3">
      <c r="A67" s="734" t="s">
        <v>166</v>
      </c>
      <c r="B67" s="734"/>
      <c r="C67" s="734"/>
      <c r="D67" s="734"/>
      <c r="E67" s="734"/>
      <c r="F67" s="734"/>
      <c r="G67" s="734"/>
      <c r="H67" s="734"/>
      <c r="I67" s="734"/>
      <c r="J67" s="734"/>
      <c r="K67" s="734"/>
      <c r="L67" s="734"/>
      <c r="M67" s="734"/>
      <c r="N67" s="734"/>
      <c r="O67" s="734"/>
      <c r="P67" s="734"/>
      <c r="Q67" s="734"/>
      <c r="R67" s="1"/>
      <c r="S67" s="1"/>
      <c r="T67" s="1"/>
      <c r="U67" s="1"/>
      <c r="V67" s="1"/>
      <c r="W67" s="3"/>
      <c r="X67" s="1"/>
      <c r="Y67" s="1"/>
      <c r="Z67" s="1"/>
      <c r="AA67" s="1"/>
      <c r="AB67" s="1"/>
      <c r="AC67" s="1"/>
      <c r="AD67" s="1"/>
      <c r="AE67" s="1"/>
    </row>
    <row r="68" spans="1:31" s="194" customFormat="1" ht="26.1" customHeight="1" thickBot="1" x14ac:dyDescent="0.35">
      <c r="A68" s="758" t="s">
        <v>167</v>
      </c>
      <c r="B68" s="758"/>
      <c r="C68" s="758"/>
      <c r="D68" s="758"/>
      <c r="E68" s="758"/>
      <c r="F68" s="758"/>
      <c r="G68" s="289"/>
      <c r="H68" s="289"/>
      <c r="I68" s="758" t="s">
        <v>168</v>
      </c>
      <c r="J68" s="758"/>
      <c r="K68" s="758"/>
      <c r="L68" s="758"/>
      <c r="M68" s="758"/>
      <c r="N68" s="758"/>
      <c r="O68" s="758"/>
      <c r="P68" s="264"/>
      <c r="Q68" s="1"/>
      <c r="R68" s="1"/>
      <c r="S68" s="1"/>
      <c r="T68" s="1"/>
      <c r="U68" s="1"/>
      <c r="V68" s="1"/>
      <c r="W68" s="3"/>
      <c r="X68" s="1"/>
      <c r="Y68" s="1"/>
      <c r="Z68" s="1"/>
      <c r="AA68" s="1"/>
      <c r="AB68" s="1"/>
      <c r="AC68" s="1"/>
      <c r="AD68" s="1"/>
      <c r="AE68" s="1"/>
    </row>
    <row r="69" spans="1:31" s="194" customFormat="1" ht="39.75" customHeight="1" thickBot="1" x14ac:dyDescent="0.35">
      <c r="A69" s="290" t="s">
        <v>143</v>
      </c>
      <c r="B69" s="258" t="s">
        <v>169</v>
      </c>
      <c r="C69" s="258" t="s">
        <v>170</v>
      </c>
      <c r="D69" s="258" t="s">
        <v>171</v>
      </c>
      <c r="E69" s="258" t="s">
        <v>159</v>
      </c>
      <c r="F69" s="273" t="s">
        <v>160</v>
      </c>
      <c r="G69" s="289"/>
      <c r="H69" s="289"/>
      <c r="I69" s="751" t="s">
        <v>143</v>
      </c>
      <c r="J69" s="752"/>
      <c r="K69" s="258" t="s">
        <v>169</v>
      </c>
      <c r="L69" s="258" t="s">
        <v>170</v>
      </c>
      <c r="M69" s="258" t="s">
        <v>171</v>
      </c>
      <c r="N69" s="258" t="s">
        <v>159</v>
      </c>
      <c r="O69" s="273" t="s">
        <v>160</v>
      </c>
      <c r="P69" s="264"/>
      <c r="Q69" s="1"/>
      <c r="R69" s="1"/>
      <c r="S69" s="1"/>
      <c r="T69" s="1"/>
      <c r="U69" s="1"/>
      <c r="V69" s="1"/>
      <c r="W69" s="3"/>
      <c r="X69" s="1"/>
      <c r="Y69" s="1"/>
      <c r="Z69" s="1"/>
      <c r="AA69" s="1"/>
      <c r="AB69" s="1"/>
      <c r="AC69" s="1"/>
      <c r="AD69" s="1"/>
      <c r="AE69" s="1"/>
    </row>
    <row r="70" spans="1:31" s="194" customFormat="1" ht="26.1" customHeight="1" x14ac:dyDescent="0.3">
      <c r="A70" s="291" t="s">
        <v>149</v>
      </c>
      <c r="B70" s="275">
        <v>2.761835</v>
      </c>
      <c r="C70" s="275">
        <v>281780.71000000002</v>
      </c>
      <c r="D70" s="275">
        <v>0.77823182720285</v>
      </c>
      <c r="E70" s="275">
        <v>611.63300000000004</v>
      </c>
      <c r="F70" s="276">
        <v>1.2723836470609824</v>
      </c>
      <c r="G70" s="292"/>
      <c r="H70" s="289"/>
      <c r="I70" s="760" t="s">
        <v>149</v>
      </c>
      <c r="J70" s="761"/>
      <c r="K70" s="293">
        <v>9.2319999999999993</v>
      </c>
      <c r="L70" s="275">
        <v>383371.85</v>
      </c>
      <c r="M70" s="293">
        <v>3.5392889191999992</v>
      </c>
      <c r="N70" s="293">
        <v>611.63300000000004</v>
      </c>
      <c r="O70" s="294">
        <v>5.7866219108517667</v>
      </c>
      <c r="P70" s="264"/>
      <c r="Q70" s="1"/>
      <c r="R70" s="1"/>
      <c r="S70" s="1"/>
      <c r="T70" s="1"/>
      <c r="U70" s="1"/>
      <c r="V70" s="1"/>
      <c r="W70" s="3"/>
      <c r="X70" s="1"/>
      <c r="Y70" s="1"/>
      <c r="Z70" s="1"/>
      <c r="AA70" s="1"/>
      <c r="AB70" s="1"/>
      <c r="AC70" s="1"/>
      <c r="AD70" s="1"/>
      <c r="AE70" s="1"/>
    </row>
    <row r="71" spans="1:31" s="194" customFormat="1" ht="26.1" customHeight="1" x14ac:dyDescent="0.3">
      <c r="A71" s="295" t="s">
        <v>150</v>
      </c>
      <c r="B71" s="265">
        <v>2.582541</v>
      </c>
      <c r="C71" s="265">
        <v>281780.71000000002</v>
      </c>
      <c r="D71" s="265">
        <v>0.72771023658411005</v>
      </c>
      <c r="E71" s="265">
        <v>604.85599999999999</v>
      </c>
      <c r="F71" s="619">
        <v>1.2031131981564371</v>
      </c>
      <c r="G71" s="289"/>
      <c r="H71" s="289"/>
      <c r="I71" s="753" t="s">
        <v>150</v>
      </c>
      <c r="J71" s="754"/>
      <c r="K71" s="265">
        <v>9.0291899999999998</v>
      </c>
      <c r="L71" s="265">
        <v>383371.85</v>
      </c>
      <c r="M71" s="265">
        <v>3.4615372743014996</v>
      </c>
      <c r="N71" s="265">
        <v>604.85599999999999</v>
      </c>
      <c r="O71" s="619">
        <v>5.7229113612190332</v>
      </c>
      <c r="P71" s="264"/>
      <c r="Q71" s="1"/>
      <c r="R71" s="1"/>
      <c r="S71" s="1"/>
      <c r="T71" s="1"/>
      <c r="U71" s="1"/>
      <c r="V71" s="1"/>
      <c r="W71" s="3"/>
      <c r="X71" s="1"/>
      <c r="Y71" s="1"/>
      <c r="Z71" s="1"/>
      <c r="AA71" s="1"/>
      <c r="AB71" s="1"/>
      <c r="AC71" s="1"/>
      <c r="AD71" s="1"/>
      <c r="AE71" s="1"/>
    </row>
    <row r="72" spans="1:31" s="194" customFormat="1" ht="26.1" customHeight="1" x14ac:dyDescent="0.3">
      <c r="A72" s="295" t="s">
        <v>151</v>
      </c>
      <c r="B72" s="265">
        <v>2.3639999999999999</v>
      </c>
      <c r="C72" s="265">
        <v>281780.71000000002</v>
      </c>
      <c r="D72" s="265">
        <v>0.66612959843999997</v>
      </c>
      <c r="E72" s="265">
        <v>605.71400000000006</v>
      </c>
      <c r="F72" s="619">
        <v>1.0997427803220661</v>
      </c>
      <c r="G72" s="292"/>
      <c r="H72" s="289"/>
      <c r="I72" s="753" t="s">
        <v>151</v>
      </c>
      <c r="J72" s="754"/>
      <c r="K72" s="265">
        <v>8.039104</v>
      </c>
      <c r="L72" s="265">
        <v>383371.85</v>
      </c>
      <c r="M72" s="265">
        <v>3.0819661728223999</v>
      </c>
      <c r="N72" s="265">
        <v>605.71400000000006</v>
      </c>
      <c r="O72" s="619">
        <v>5.0881541004870279</v>
      </c>
      <c r="P72" s="264"/>
      <c r="Q72" s="1"/>
      <c r="R72" s="1"/>
      <c r="S72" s="1"/>
      <c r="T72" s="1"/>
      <c r="U72" s="1"/>
      <c r="V72" s="1"/>
      <c r="W72" s="3"/>
      <c r="X72" s="1"/>
      <c r="Y72" s="1"/>
      <c r="Z72" s="1"/>
      <c r="AA72" s="1"/>
      <c r="AB72" s="1"/>
      <c r="AC72" s="1"/>
      <c r="AD72" s="1"/>
      <c r="AE72" s="1"/>
    </row>
    <row r="73" spans="1:31" s="194" customFormat="1" ht="26.1" customHeight="1" thickBot="1" x14ac:dyDescent="0.35">
      <c r="A73" s="296" t="s">
        <v>152</v>
      </c>
      <c r="B73" s="565">
        <v>0</v>
      </c>
      <c r="C73" s="565">
        <v>281780.71000000002</v>
      </c>
      <c r="D73" s="565">
        <v>0</v>
      </c>
      <c r="E73" s="565">
        <v>603.76199999999994</v>
      </c>
      <c r="F73" s="566">
        <v>0</v>
      </c>
      <c r="G73" s="297"/>
      <c r="H73" s="289"/>
      <c r="I73" s="755" t="s">
        <v>152</v>
      </c>
      <c r="J73" s="756"/>
      <c r="K73" s="565">
        <v>0</v>
      </c>
      <c r="L73" s="565">
        <v>383371.85</v>
      </c>
      <c r="M73" s="565">
        <v>0</v>
      </c>
      <c r="N73" s="565">
        <v>603.76199999999994</v>
      </c>
      <c r="O73" s="567">
        <v>0</v>
      </c>
      <c r="P73" s="264"/>
      <c r="Q73" s="1"/>
      <c r="R73" s="1"/>
      <c r="S73" s="1"/>
      <c r="T73" s="1"/>
      <c r="U73" s="1"/>
      <c r="V73" s="1"/>
      <c r="W73" s="3"/>
      <c r="X73" s="1"/>
      <c r="Y73" s="1"/>
      <c r="Z73" s="1"/>
      <c r="AA73" s="1"/>
      <c r="AB73" s="1"/>
      <c r="AC73" s="1"/>
      <c r="AD73" s="1"/>
      <c r="AE73" s="1"/>
    </row>
    <row r="74" spans="1:31" s="194" customFormat="1" ht="26.1" customHeight="1" thickBot="1" x14ac:dyDescent="0.35">
      <c r="A74" s="298" t="s">
        <v>139</v>
      </c>
      <c r="B74" s="268">
        <v>7.7083760000000003</v>
      </c>
      <c r="C74" s="269">
        <v>0</v>
      </c>
      <c r="D74" s="268">
        <v>2.1720716622269602</v>
      </c>
      <c r="E74" s="269">
        <v>0</v>
      </c>
      <c r="F74" s="280">
        <v>3.5752396255394854</v>
      </c>
      <c r="G74" s="289"/>
      <c r="H74" s="289"/>
      <c r="I74" s="749" t="s">
        <v>139</v>
      </c>
      <c r="J74" s="757"/>
      <c r="K74" s="268">
        <v>26.300294000000001</v>
      </c>
      <c r="L74" s="269">
        <v>0</v>
      </c>
      <c r="M74" s="268">
        <v>10.082792366323899</v>
      </c>
      <c r="N74" s="269">
        <v>0</v>
      </c>
      <c r="O74" s="280">
        <v>16.597687372557829</v>
      </c>
      <c r="P74" s="264"/>
      <c r="Q74" s="1"/>
      <c r="R74" s="1"/>
      <c r="S74" s="1"/>
      <c r="T74" s="1"/>
      <c r="U74" s="1"/>
      <c r="V74" s="1"/>
      <c r="W74" s="3"/>
      <c r="X74" s="1"/>
      <c r="Y74" s="1"/>
      <c r="Z74" s="1"/>
      <c r="AA74" s="1"/>
      <c r="AB74" s="1"/>
      <c r="AC74" s="1"/>
      <c r="AD74" s="1"/>
      <c r="AE74" s="1"/>
    </row>
    <row r="75" spans="1:31" s="194" customFormat="1" ht="17.25" customHeight="1" x14ac:dyDescent="0.3">
      <c r="G75" s="289"/>
      <c r="H75" s="289"/>
      <c r="I75" s="283"/>
      <c r="J75" s="283"/>
      <c r="K75" s="283"/>
      <c r="L75" s="284"/>
      <c r="M75" s="284"/>
      <c r="N75" s="284"/>
      <c r="O75" s="264"/>
      <c r="P75" s="264"/>
      <c r="Q75" s="1"/>
      <c r="R75" s="1"/>
      <c r="S75" s="1"/>
      <c r="T75" s="1"/>
      <c r="U75" s="1"/>
      <c r="V75" s="1"/>
      <c r="W75" s="3"/>
      <c r="X75" s="1"/>
      <c r="Y75" s="1"/>
      <c r="Z75" s="1"/>
      <c r="AA75" s="1"/>
      <c r="AB75" s="1"/>
      <c r="AC75" s="1"/>
      <c r="AD75" s="1"/>
      <c r="AE75" s="1"/>
    </row>
    <row r="76" spans="1:31" s="194" customFormat="1" ht="185.25" customHeight="1" x14ac:dyDescent="0.3">
      <c r="G76" s="289"/>
      <c r="H76" s="289"/>
      <c r="I76" s="283"/>
      <c r="J76" s="283"/>
      <c r="K76" s="283"/>
      <c r="L76" s="284"/>
      <c r="M76" s="284"/>
      <c r="N76" s="284"/>
      <c r="O76" s="264"/>
      <c r="P76" s="264"/>
      <c r="Q76" s="1"/>
      <c r="R76" s="1"/>
      <c r="S76" s="1"/>
      <c r="T76" s="1"/>
      <c r="U76" s="1"/>
      <c r="V76" s="1"/>
      <c r="W76" s="3"/>
      <c r="X76" s="1"/>
      <c r="Y76" s="1"/>
      <c r="Z76" s="1"/>
      <c r="AA76" s="1"/>
      <c r="AB76" s="1"/>
      <c r="AC76" s="1"/>
      <c r="AD76" s="1"/>
      <c r="AE76" s="1"/>
    </row>
    <row r="77" spans="1:31" s="194" customFormat="1" ht="17.25" customHeight="1" x14ac:dyDescent="0.3">
      <c r="G77" s="289"/>
      <c r="H77" s="289"/>
      <c r="I77" s="283"/>
      <c r="J77" s="283"/>
      <c r="K77" s="283"/>
      <c r="L77" s="284"/>
      <c r="M77" s="284"/>
      <c r="N77" s="284"/>
      <c r="O77" s="264"/>
      <c r="P77" s="264"/>
      <c r="Q77" s="1"/>
      <c r="R77" s="1"/>
      <c r="S77" s="1"/>
      <c r="T77" s="1"/>
      <c r="U77" s="1"/>
      <c r="V77" s="1"/>
      <c r="W77" s="3"/>
      <c r="X77" s="1"/>
      <c r="Y77" s="1"/>
      <c r="Z77" s="1"/>
      <c r="AA77" s="1"/>
      <c r="AB77" s="1"/>
      <c r="AC77" s="1"/>
      <c r="AD77" s="1"/>
      <c r="AE77" s="1"/>
    </row>
    <row r="78" spans="1:31" s="194" customFormat="1" ht="17.25" customHeight="1" x14ac:dyDescent="0.3">
      <c r="A78" s="647"/>
      <c r="B78" s="734" t="s">
        <v>288</v>
      </c>
      <c r="C78" s="734"/>
      <c r="D78" s="734"/>
      <c r="E78" s="734"/>
      <c r="F78" s="647"/>
      <c r="G78" s="647"/>
      <c r="H78" s="647"/>
      <c r="I78" s="647"/>
      <c r="J78" s="787" t="s">
        <v>349</v>
      </c>
      <c r="K78" s="787"/>
      <c r="L78" s="787"/>
      <c r="M78" s="787"/>
      <c r="N78" s="787"/>
      <c r="O78" s="651"/>
      <c r="P78" s="647"/>
      <c r="Q78" s="647"/>
      <c r="R78" s="1"/>
      <c r="S78" s="1"/>
      <c r="T78" s="1"/>
      <c r="U78" s="1"/>
      <c r="V78" s="1"/>
      <c r="W78" s="3"/>
      <c r="X78" s="1"/>
      <c r="Y78" s="1"/>
      <c r="Z78" s="1"/>
      <c r="AA78" s="1"/>
      <c r="AB78" s="1"/>
      <c r="AC78" s="1"/>
      <c r="AD78" s="1"/>
      <c r="AE78" s="1"/>
    </row>
    <row r="79" spans="1:31" s="194" customFormat="1" ht="17.25" customHeight="1" thickBot="1" x14ac:dyDescent="0.25">
      <c r="B79" s="785"/>
      <c r="C79" s="786"/>
      <c r="D79" s="786"/>
      <c r="E79" s="786"/>
      <c r="G79" s="646"/>
      <c r="H79" s="646"/>
      <c r="I79" s="646"/>
      <c r="J79" s="645"/>
      <c r="K79" s="766"/>
      <c r="L79" s="766"/>
      <c r="M79" s="766"/>
      <c r="O79" s="650"/>
      <c r="P79" s="264"/>
      <c r="Q79" s="1"/>
      <c r="R79" s="1"/>
      <c r="S79" s="1"/>
      <c r="T79" s="1"/>
      <c r="U79" s="1"/>
      <c r="V79" s="1"/>
      <c r="W79" s="3"/>
      <c r="X79" s="1"/>
      <c r="Y79" s="1"/>
      <c r="Z79" s="1"/>
      <c r="AA79" s="1"/>
      <c r="AB79" s="1"/>
      <c r="AC79" s="1"/>
      <c r="AD79" s="1"/>
      <c r="AE79" s="1"/>
    </row>
    <row r="80" spans="1:31" s="194" customFormat="1" ht="42.75" customHeight="1" thickBot="1" x14ac:dyDescent="0.25">
      <c r="B80" s="762" t="s">
        <v>143</v>
      </c>
      <c r="C80" s="763"/>
      <c r="D80" s="408" t="s">
        <v>354</v>
      </c>
      <c r="E80" s="408" t="s">
        <v>355</v>
      </c>
      <c r="F80" s="764" t="s">
        <v>353</v>
      </c>
      <c r="G80" s="765"/>
      <c r="J80" s="394"/>
      <c r="K80" s="788" t="s">
        <v>143</v>
      </c>
      <c r="L80" s="789"/>
      <c r="M80" s="408" t="s">
        <v>354</v>
      </c>
      <c r="N80" s="471" t="s">
        <v>355</v>
      </c>
      <c r="O80" s="661" t="s">
        <v>352</v>
      </c>
      <c r="P80" s="660"/>
      <c r="S80" s="1"/>
      <c r="T80" s="1"/>
      <c r="U80" s="1"/>
      <c r="V80" s="1"/>
      <c r="W80" s="3"/>
      <c r="X80" s="1"/>
      <c r="Y80" s="1"/>
      <c r="Z80" s="1"/>
      <c r="AA80" s="1"/>
      <c r="AB80" s="1"/>
      <c r="AC80" s="1"/>
      <c r="AD80" s="1"/>
      <c r="AE80" s="1"/>
    </row>
    <row r="81" spans="1:31" s="194" customFormat="1" ht="17.25" customHeight="1" x14ac:dyDescent="0.2">
      <c r="B81" s="769" t="s">
        <v>149</v>
      </c>
      <c r="C81" s="770"/>
      <c r="D81" s="653">
        <v>0</v>
      </c>
      <c r="E81" s="653">
        <v>611.63300000000004</v>
      </c>
      <c r="F81" s="774">
        <v>0</v>
      </c>
      <c r="G81" s="775"/>
      <c r="K81" s="769" t="s">
        <v>149</v>
      </c>
      <c r="L81" s="770"/>
      <c r="M81" s="653">
        <v>0</v>
      </c>
      <c r="N81" s="662">
        <v>611.63300000000004</v>
      </c>
      <c r="O81" s="657">
        <v>0</v>
      </c>
      <c r="P81" s="284"/>
      <c r="S81" s="1"/>
      <c r="T81" s="1"/>
      <c r="U81" s="1"/>
      <c r="V81" s="1"/>
      <c r="W81" s="3"/>
      <c r="X81" s="1"/>
      <c r="Y81" s="1"/>
      <c r="Z81" s="1"/>
      <c r="AA81" s="1"/>
      <c r="AB81" s="1"/>
      <c r="AC81" s="1"/>
      <c r="AD81" s="1"/>
      <c r="AE81" s="1"/>
    </row>
    <row r="82" spans="1:31" s="194" customFormat="1" ht="17.25" customHeight="1" x14ac:dyDescent="0.2">
      <c r="B82" s="771" t="s">
        <v>150</v>
      </c>
      <c r="C82" s="772"/>
      <c r="D82" s="669">
        <v>0.32523011592841933</v>
      </c>
      <c r="E82" s="654">
        <v>604.85599999999999</v>
      </c>
      <c r="F82" s="776">
        <v>0.19671738699999999</v>
      </c>
      <c r="G82" s="777"/>
      <c r="K82" s="771" t="s">
        <v>150</v>
      </c>
      <c r="L82" s="772"/>
      <c r="M82" s="670">
        <v>-15.130553227197389</v>
      </c>
      <c r="N82" s="663">
        <v>605.18100000000004</v>
      </c>
      <c r="O82" s="658">
        <v>-9.1567233325885429</v>
      </c>
      <c r="P82" s="284" t="s">
        <v>359</v>
      </c>
      <c r="S82" s="1"/>
      <c r="T82" s="1"/>
      <c r="U82" s="1"/>
      <c r="V82" s="1"/>
      <c r="W82" s="3"/>
      <c r="X82" s="1"/>
      <c r="Y82" s="1"/>
      <c r="Z82" s="1"/>
      <c r="AA82" s="1"/>
      <c r="AB82" s="1"/>
      <c r="AC82" s="1"/>
      <c r="AD82" s="1"/>
      <c r="AE82" s="1"/>
    </row>
    <row r="83" spans="1:31" s="194" customFormat="1" ht="17.25" customHeight="1" x14ac:dyDescent="0.2">
      <c r="B83" s="771" t="s">
        <v>151</v>
      </c>
      <c r="C83" s="772"/>
      <c r="D83" s="669">
        <v>43.379462411969676</v>
      </c>
      <c r="E83" s="654">
        <v>605.71400000000006</v>
      </c>
      <c r="F83" s="570"/>
      <c r="G83" s="668">
        <v>26.275547695403802</v>
      </c>
      <c r="K83" s="771" t="s">
        <v>151</v>
      </c>
      <c r="L83" s="772"/>
      <c r="M83" s="670">
        <v>-8.3414044205004352</v>
      </c>
      <c r="N83" s="663">
        <v>605.71400000000006</v>
      </c>
      <c r="O83" s="658">
        <v>-5.0525054371590015</v>
      </c>
      <c r="P83" s="284"/>
      <c r="S83" s="1"/>
      <c r="T83" s="1"/>
      <c r="U83" s="1"/>
      <c r="V83" s="1"/>
      <c r="W83" s="3"/>
      <c r="X83" s="1"/>
      <c r="Y83" s="1"/>
      <c r="Z83" s="1"/>
      <c r="AA83" s="1"/>
      <c r="AB83" s="1"/>
      <c r="AC83" s="1"/>
      <c r="AD83" s="1"/>
      <c r="AE83" s="1"/>
    </row>
    <row r="84" spans="1:31" s="194" customFormat="1" ht="17.25" customHeight="1" thickBot="1" x14ac:dyDescent="0.25">
      <c r="B84" s="778" t="s">
        <v>152</v>
      </c>
      <c r="C84" s="779"/>
      <c r="D84" s="655"/>
      <c r="E84" s="655"/>
      <c r="F84" s="780">
        <v>0</v>
      </c>
      <c r="G84" s="781"/>
      <c r="K84" s="790" t="s">
        <v>152</v>
      </c>
      <c r="L84" s="791"/>
      <c r="M84" s="655"/>
      <c r="N84" s="664"/>
      <c r="O84" s="658">
        <v>0</v>
      </c>
      <c r="P84" s="284"/>
      <c r="S84" s="1"/>
      <c r="T84" s="1"/>
      <c r="U84" s="1"/>
      <c r="V84" s="1"/>
      <c r="W84" s="3"/>
      <c r="X84" s="1"/>
      <c r="Y84" s="1"/>
      <c r="Z84" s="1"/>
      <c r="AA84" s="1"/>
      <c r="AB84" s="1"/>
      <c r="AC84" s="1"/>
      <c r="AD84" s="1"/>
      <c r="AE84" s="1"/>
    </row>
    <row r="85" spans="1:31" s="194" customFormat="1" ht="17.25" customHeight="1" thickBot="1" x14ac:dyDescent="0.25">
      <c r="B85" s="732" t="s">
        <v>139</v>
      </c>
      <c r="C85" s="782"/>
      <c r="D85" s="656"/>
      <c r="E85" s="656"/>
      <c r="F85" s="783">
        <v>26.472265082403801</v>
      </c>
      <c r="G85" s="784"/>
      <c r="K85" s="767" t="s">
        <v>139</v>
      </c>
      <c r="L85" s="768"/>
      <c r="M85" s="656"/>
      <c r="N85" s="656"/>
      <c r="O85" s="659">
        <v>-14.209228769747543</v>
      </c>
      <c r="P85" s="284"/>
      <c r="S85" s="1"/>
      <c r="T85" s="1"/>
      <c r="U85" s="1"/>
      <c r="V85" s="1"/>
      <c r="W85" s="3"/>
      <c r="X85" s="1"/>
      <c r="Y85" s="1"/>
      <c r="Z85" s="1"/>
      <c r="AA85" s="1"/>
      <c r="AB85" s="1"/>
      <c r="AC85" s="1"/>
      <c r="AD85" s="1"/>
      <c r="AE85" s="1"/>
    </row>
    <row r="86" spans="1:31" s="194" customFormat="1" ht="17.25" customHeight="1" x14ac:dyDescent="0.3">
      <c r="G86" s="289"/>
      <c r="H86" s="289"/>
      <c r="I86" s="283"/>
      <c r="J86" s="792" t="s">
        <v>361</v>
      </c>
      <c r="K86" s="792"/>
      <c r="L86" s="792"/>
      <c r="M86" s="792"/>
      <c r="N86" s="792"/>
      <c r="O86" s="792"/>
      <c r="P86" s="792"/>
      <c r="Q86" s="1"/>
      <c r="R86" s="1"/>
      <c r="S86" s="1"/>
      <c r="T86" s="1"/>
      <c r="U86" s="1"/>
      <c r="V86" s="1"/>
      <c r="W86" s="3"/>
      <c r="X86" s="1"/>
      <c r="Y86" s="1"/>
      <c r="Z86" s="1"/>
      <c r="AA86" s="1"/>
      <c r="AB86" s="1"/>
      <c r="AC86" s="1"/>
      <c r="AD86" s="1"/>
      <c r="AE86" s="1"/>
    </row>
    <row r="87" spans="1:31" s="194" customFormat="1" ht="26.1" customHeight="1" x14ac:dyDescent="0.2">
      <c r="A87" s="759" t="s">
        <v>340</v>
      </c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1"/>
      <c r="S87" s="1"/>
      <c r="T87" s="1"/>
      <c r="U87" s="1"/>
      <c r="V87" s="1"/>
      <c r="W87" s="3"/>
      <c r="X87" s="1"/>
      <c r="Y87" s="1"/>
      <c r="Z87" s="1"/>
      <c r="AA87" s="1"/>
      <c r="AB87" s="1"/>
      <c r="AC87" s="1"/>
      <c r="AD87" s="1"/>
      <c r="AE87" s="1"/>
    </row>
    <row r="88" spans="1:31" s="194" customFormat="1" ht="26.1" customHeight="1" x14ac:dyDescent="0.3">
      <c r="A88" s="194" t="s">
        <v>341</v>
      </c>
      <c r="B88" s="283"/>
      <c r="C88" s="283"/>
      <c r="D88" s="283"/>
      <c r="E88" s="283"/>
      <c r="F88" s="283"/>
      <c r="G88" s="289"/>
      <c r="H88" s="289"/>
      <c r="I88" s="283"/>
      <c r="J88" s="283"/>
      <c r="K88" s="283"/>
      <c r="L88" s="284"/>
      <c r="M88" s="284"/>
      <c r="N88" s="284"/>
      <c r="O88" s="264"/>
      <c r="P88" s="264"/>
      <c r="Q88" s="1"/>
      <c r="R88" s="1"/>
      <c r="S88" s="1"/>
      <c r="T88" s="1"/>
      <c r="U88" s="1"/>
      <c r="V88" s="1"/>
      <c r="W88" s="3"/>
      <c r="X88" s="1"/>
      <c r="Y88" s="1"/>
      <c r="Z88" s="1"/>
      <c r="AA88" s="1"/>
      <c r="AB88" s="1"/>
      <c r="AC88" s="1"/>
      <c r="AD88" s="1"/>
      <c r="AE88" s="1"/>
    </row>
    <row r="89" spans="1:31" s="194" customFormat="1" ht="26.1" customHeight="1" x14ac:dyDescent="0.2">
      <c r="A89" s="773" t="s">
        <v>172</v>
      </c>
      <c r="B89" s="773"/>
      <c r="C89" s="773"/>
      <c r="D89" s="773"/>
      <c r="E89" s="773"/>
      <c r="F89" s="773"/>
      <c r="G89" s="773"/>
      <c r="H89" s="773"/>
      <c r="I89" s="773"/>
      <c r="J89" s="773"/>
      <c r="K89" s="773"/>
      <c r="L89" s="773"/>
      <c r="M89" s="773"/>
      <c r="N89" s="773"/>
      <c r="O89" s="773"/>
      <c r="P89" s="773"/>
      <c r="Q89" s="773"/>
      <c r="R89" s="1"/>
      <c r="S89" s="1"/>
      <c r="T89" s="1"/>
      <c r="U89" s="1"/>
      <c r="V89" s="1"/>
      <c r="W89" s="3"/>
      <c r="X89" s="1"/>
      <c r="Y89" s="1"/>
      <c r="Z89" s="1"/>
      <c r="AA89" s="1"/>
      <c r="AB89" s="1"/>
      <c r="AC89" s="1"/>
      <c r="AD89" s="1"/>
      <c r="AE89" s="1"/>
    </row>
    <row r="90" spans="1:31" s="194" customFormat="1" ht="26.1" customHeight="1" thickBot="1" x14ac:dyDescent="0.35">
      <c r="A90" s="256"/>
      <c r="B90" s="218"/>
      <c r="C90" s="218"/>
      <c r="D90" s="218"/>
      <c r="E90" s="283"/>
      <c r="F90" s="283"/>
      <c r="G90" s="283"/>
      <c r="H90" s="283"/>
      <c r="I90" s="283"/>
      <c r="J90" s="283"/>
      <c r="K90" s="283"/>
      <c r="L90" s="284"/>
      <c r="M90" s="284"/>
      <c r="N90" s="284"/>
      <c r="O90" s="264"/>
      <c r="P90" s="264"/>
      <c r="Q90" s="1"/>
      <c r="R90" s="1"/>
      <c r="S90" s="1"/>
      <c r="T90" s="1"/>
      <c r="U90" s="1"/>
      <c r="V90" s="1"/>
      <c r="W90" s="3"/>
      <c r="X90" s="1"/>
      <c r="Y90" s="1"/>
      <c r="Z90" s="1"/>
      <c r="AA90" s="1"/>
      <c r="AB90" s="1"/>
      <c r="AC90" s="1"/>
      <c r="AD90" s="1"/>
      <c r="AE90" s="1"/>
    </row>
    <row r="91" spans="1:31" s="194" customFormat="1" ht="48.75" customHeight="1" thickBot="1" x14ac:dyDescent="0.25">
      <c r="E91" s="751" t="s">
        <v>143</v>
      </c>
      <c r="F91" s="752"/>
      <c r="G91" s="258" t="s">
        <v>173</v>
      </c>
      <c r="H91" s="258" t="s">
        <v>174</v>
      </c>
      <c r="I91" s="258" t="s">
        <v>175</v>
      </c>
      <c r="J91" s="258" t="s">
        <v>176</v>
      </c>
      <c r="K91" s="259" t="s">
        <v>177</v>
      </c>
      <c r="L91" s="284"/>
      <c r="M91" s="284"/>
      <c r="N91" s="284"/>
      <c r="O91" s="264"/>
      <c r="P91" s="264"/>
      <c r="Q91" s="1"/>
      <c r="R91" s="1"/>
      <c r="S91" s="1"/>
      <c r="T91" s="1"/>
      <c r="U91" s="1"/>
      <c r="V91" s="1"/>
      <c r="W91" s="3"/>
      <c r="X91" s="1"/>
      <c r="Y91" s="1"/>
      <c r="Z91" s="1"/>
      <c r="AA91" s="1"/>
      <c r="AB91" s="1"/>
      <c r="AC91" s="1"/>
      <c r="AD91" s="1"/>
      <c r="AE91" s="1"/>
    </row>
    <row r="92" spans="1:31" s="194" customFormat="1" ht="26.1" customHeight="1" x14ac:dyDescent="0.2">
      <c r="E92" s="760" t="s">
        <v>149</v>
      </c>
      <c r="F92" s="761"/>
      <c r="G92" s="275">
        <v>1.6427359999999998</v>
      </c>
      <c r="H92" s="275">
        <v>76.830200000000005</v>
      </c>
      <c r="I92" s="275">
        <v>126.21173542719998</v>
      </c>
      <c r="J92" s="275">
        <v>612.68200000000002</v>
      </c>
      <c r="K92" s="276">
        <v>77.327658485007746</v>
      </c>
      <c r="L92" s="284"/>
      <c r="M92" s="284"/>
      <c r="N92" s="284"/>
      <c r="O92" s="264"/>
      <c r="P92" s="264"/>
      <c r="Q92" s="1"/>
      <c r="R92" s="1"/>
      <c r="S92" s="1"/>
      <c r="T92" s="1"/>
      <c r="U92" s="1"/>
      <c r="V92" s="1"/>
      <c r="W92" s="3"/>
      <c r="X92" s="1"/>
      <c r="Y92" s="1"/>
      <c r="Z92" s="1"/>
      <c r="AA92" s="1"/>
      <c r="AB92" s="1"/>
      <c r="AC92" s="1"/>
      <c r="AD92" s="1"/>
      <c r="AE92" s="1"/>
    </row>
    <row r="93" spans="1:31" s="194" customFormat="1" ht="26.1" customHeight="1" x14ac:dyDescent="0.2">
      <c r="E93" s="753" t="s">
        <v>150</v>
      </c>
      <c r="F93" s="754"/>
      <c r="G93" s="265">
        <v>3.156625</v>
      </c>
      <c r="H93" s="265">
        <v>76.928600000000003</v>
      </c>
      <c r="I93" s="265">
        <v>242.83474197500001</v>
      </c>
      <c r="J93" s="265">
        <v>600.76199999999994</v>
      </c>
      <c r="K93" s="619">
        <v>145.88588525838495</v>
      </c>
      <c r="L93" s="284"/>
      <c r="M93" s="284"/>
      <c r="N93" s="284"/>
      <c r="O93" s="264"/>
      <c r="P93" s="264"/>
      <c r="Q93" s="1"/>
      <c r="R93" s="1"/>
      <c r="S93" s="1"/>
      <c r="T93" s="1"/>
      <c r="U93" s="1"/>
      <c r="V93" s="1"/>
      <c r="W93" s="3"/>
      <c r="X93" s="1"/>
      <c r="Y93" s="1"/>
      <c r="Z93" s="1"/>
      <c r="AA93" s="1"/>
      <c r="AB93" s="1"/>
      <c r="AC93" s="1"/>
      <c r="AD93" s="1"/>
      <c r="AE93" s="1"/>
    </row>
    <row r="94" spans="1:31" s="194" customFormat="1" ht="26.1" customHeight="1" x14ac:dyDescent="0.2">
      <c r="E94" s="753" t="s">
        <v>151</v>
      </c>
      <c r="F94" s="754"/>
      <c r="G94" s="265">
        <v>3.1107311000000002</v>
      </c>
      <c r="H94" s="265">
        <v>85.946700000000007</v>
      </c>
      <c r="I94" s="265">
        <v>267.35707263237003</v>
      </c>
      <c r="J94" s="265">
        <v>604.78399999999999</v>
      </c>
      <c r="K94" s="619">
        <v>161.69327981489528</v>
      </c>
      <c r="L94" s="284"/>
      <c r="M94" s="284"/>
      <c r="N94" s="284"/>
      <c r="O94" s="264"/>
      <c r="P94" s="264"/>
      <c r="Q94" s="1"/>
      <c r="R94" s="1"/>
      <c r="S94" s="1"/>
      <c r="T94" s="1"/>
      <c r="U94" s="1"/>
      <c r="V94" s="1"/>
      <c r="W94" s="3"/>
      <c r="X94" s="1"/>
      <c r="Y94" s="1"/>
      <c r="Z94" s="1"/>
      <c r="AA94" s="1"/>
      <c r="AB94" s="1"/>
      <c r="AC94" s="1"/>
      <c r="AD94" s="1"/>
      <c r="AE94" s="1"/>
    </row>
    <row r="95" spans="1:31" s="194" customFormat="1" ht="26.1" customHeight="1" thickBot="1" x14ac:dyDescent="0.25">
      <c r="E95" s="755" t="s">
        <v>152</v>
      </c>
      <c r="F95" s="756"/>
      <c r="G95" s="565">
        <v>0</v>
      </c>
      <c r="H95" s="565">
        <v>82.471400000000003</v>
      </c>
      <c r="I95" s="565">
        <v>0</v>
      </c>
      <c r="J95" s="565">
        <v>0</v>
      </c>
      <c r="K95" s="567">
        <v>0</v>
      </c>
      <c r="L95" s="284"/>
      <c r="M95" s="284"/>
      <c r="N95" s="284"/>
      <c r="O95" s="264"/>
      <c r="P95" s="264"/>
      <c r="Q95" s="1"/>
      <c r="R95" s="1"/>
      <c r="S95" s="1"/>
      <c r="T95" s="1"/>
      <c r="U95" s="1"/>
      <c r="V95" s="1"/>
      <c r="W95" s="3"/>
      <c r="X95" s="1"/>
      <c r="Y95" s="1"/>
      <c r="Z95" s="1"/>
      <c r="AA95" s="1"/>
      <c r="AB95" s="1"/>
      <c r="AC95" s="1"/>
      <c r="AD95" s="1"/>
      <c r="AE95" s="1"/>
    </row>
    <row r="96" spans="1:31" s="194" customFormat="1" ht="26.1" customHeight="1" thickBot="1" x14ac:dyDescent="0.25">
      <c r="E96" s="749" t="s">
        <v>139</v>
      </c>
      <c r="F96" s="757"/>
      <c r="G96" s="268">
        <v>7.9100921</v>
      </c>
      <c r="H96" s="269">
        <v>0</v>
      </c>
      <c r="I96" s="268">
        <v>636.40355003457012</v>
      </c>
      <c r="J96" s="269">
        <v>0</v>
      </c>
      <c r="K96" s="280">
        <v>384.90682355828795</v>
      </c>
      <c r="L96" s="284"/>
      <c r="M96" s="284"/>
      <c r="N96" s="284"/>
      <c r="O96" s="264"/>
      <c r="P96" s="264"/>
      <c r="Q96" s="1"/>
      <c r="R96" s="1"/>
      <c r="S96" s="1"/>
      <c r="T96" s="1"/>
      <c r="U96" s="1"/>
      <c r="V96" s="1"/>
      <c r="W96" s="3"/>
      <c r="X96" s="1"/>
      <c r="Y96" s="1"/>
      <c r="Z96" s="1"/>
      <c r="AA96" s="1"/>
      <c r="AB96" s="1"/>
      <c r="AC96" s="1"/>
      <c r="AD96" s="1"/>
      <c r="AE96" s="1"/>
    </row>
    <row r="97" spans="1:31" s="194" customFormat="1" ht="26.1" customHeight="1" x14ac:dyDescent="0.2"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64"/>
      <c r="P97" s="264"/>
      <c r="Q97" s="1"/>
      <c r="R97" s="1"/>
      <c r="S97" s="1"/>
      <c r="T97" s="1"/>
      <c r="U97" s="1"/>
      <c r="V97" s="1"/>
      <c r="W97" s="3"/>
      <c r="X97" s="1"/>
      <c r="Y97" s="1"/>
      <c r="Z97" s="1"/>
      <c r="AA97" s="1"/>
      <c r="AB97" s="1"/>
      <c r="AC97" s="1"/>
      <c r="AD97" s="1"/>
      <c r="AE97" s="1"/>
    </row>
    <row r="98" spans="1:31" s="194" customFormat="1" ht="26.1" customHeight="1" x14ac:dyDescent="0.2">
      <c r="A98" s="773" t="s">
        <v>178</v>
      </c>
      <c r="B98" s="773"/>
      <c r="C98" s="773"/>
      <c r="D98" s="773"/>
      <c r="E98" s="773"/>
      <c r="F98" s="773"/>
      <c r="G98" s="773"/>
      <c r="H98" s="773"/>
      <c r="I98" s="773"/>
      <c r="J98" s="773"/>
      <c r="K98" s="773"/>
      <c r="L98" s="773"/>
      <c r="M98" s="773"/>
      <c r="N98" s="773"/>
      <c r="O98" s="773"/>
      <c r="P98" s="773"/>
      <c r="Q98" s="773"/>
      <c r="R98" s="1"/>
      <c r="S98" s="1"/>
      <c r="T98" s="1"/>
      <c r="U98" s="1"/>
      <c r="V98" s="1"/>
      <c r="W98" s="3"/>
      <c r="X98" s="1"/>
      <c r="Y98" s="1"/>
      <c r="Z98" s="1"/>
      <c r="AA98" s="1"/>
      <c r="AB98" s="1"/>
      <c r="AC98" s="1"/>
      <c r="AD98" s="1"/>
      <c r="AE98" s="1"/>
    </row>
    <row r="99" spans="1:31" s="194" customFormat="1" ht="26.1" customHeight="1" thickBot="1" x14ac:dyDescent="0.35">
      <c r="A99" s="758" t="s">
        <v>154</v>
      </c>
      <c r="B99" s="758"/>
      <c r="C99" s="758"/>
      <c r="D99" s="758"/>
      <c r="E99" s="758"/>
      <c r="F99" s="758"/>
      <c r="G99" s="289"/>
      <c r="H99" s="289"/>
      <c r="I99" s="758" t="s">
        <v>179</v>
      </c>
      <c r="J99" s="758"/>
      <c r="K99" s="758"/>
      <c r="L99" s="758"/>
      <c r="M99" s="758"/>
      <c r="N99" s="758"/>
      <c r="O99" s="758"/>
      <c r="P99" s="264"/>
      <c r="Q99" s="1"/>
      <c r="R99" s="1"/>
      <c r="S99" s="1"/>
      <c r="T99" s="1"/>
      <c r="U99" s="1"/>
      <c r="V99" s="1"/>
      <c r="W99" s="3"/>
      <c r="X99" s="1"/>
      <c r="Y99" s="1"/>
      <c r="Z99" s="1"/>
      <c r="AA99" s="1"/>
      <c r="AB99" s="1"/>
      <c r="AC99" s="1"/>
      <c r="AD99" s="1"/>
      <c r="AE99" s="1"/>
    </row>
    <row r="100" spans="1:31" s="194" customFormat="1" ht="37.5" customHeight="1" thickBot="1" x14ac:dyDescent="0.35">
      <c r="A100" s="299" t="s">
        <v>143</v>
      </c>
      <c r="B100" s="300" t="s">
        <v>161</v>
      </c>
      <c r="C100" s="300" t="s">
        <v>180</v>
      </c>
      <c r="D100" s="300" t="s">
        <v>171</v>
      </c>
      <c r="E100" s="300" t="s">
        <v>181</v>
      </c>
      <c r="F100" s="301" t="s">
        <v>182</v>
      </c>
      <c r="G100" s="292"/>
      <c r="H100" s="289"/>
      <c r="I100" s="788" t="s">
        <v>143</v>
      </c>
      <c r="J100" s="789"/>
      <c r="K100" s="300" t="s">
        <v>183</v>
      </c>
      <c r="L100" s="300" t="s">
        <v>184</v>
      </c>
      <c r="M100" s="300" t="s">
        <v>185</v>
      </c>
      <c r="N100" s="300" t="s">
        <v>181</v>
      </c>
      <c r="O100" s="301" t="s">
        <v>186</v>
      </c>
      <c r="P100" s="264"/>
      <c r="Q100" s="1"/>
      <c r="R100" s="1"/>
      <c r="S100" s="1"/>
      <c r="T100" s="1"/>
      <c r="U100" s="1"/>
      <c r="V100" s="1"/>
      <c r="W100" s="3"/>
      <c r="X100" s="1"/>
      <c r="Y100" s="1"/>
      <c r="Z100" s="1"/>
      <c r="AA100" s="1"/>
      <c r="AB100" s="1"/>
      <c r="AC100" s="1"/>
      <c r="AD100" s="1"/>
      <c r="AE100" s="1"/>
    </row>
    <row r="101" spans="1:31" s="194" customFormat="1" ht="26.1" customHeight="1" x14ac:dyDescent="0.3">
      <c r="A101" s="302" t="s">
        <v>149</v>
      </c>
      <c r="B101" s="303">
        <v>2.3880841900452494</v>
      </c>
      <c r="C101" s="303">
        <v>1532.7750000000001</v>
      </c>
      <c r="D101" s="303">
        <v>3.6603957443966073</v>
      </c>
      <c r="E101" s="303">
        <v>611.63300000000004</v>
      </c>
      <c r="F101" s="304">
        <v>5.9846276188443186</v>
      </c>
      <c r="G101" s="289"/>
      <c r="H101" s="289"/>
      <c r="I101" s="795" t="s">
        <v>149</v>
      </c>
      <c r="J101" s="796"/>
      <c r="K101" s="305">
        <v>15.188932499999998</v>
      </c>
      <c r="L101" s="305">
        <v>11.2188</v>
      </c>
      <c r="M101" s="305">
        <v>104.40199059819693</v>
      </c>
      <c r="N101" s="305">
        <v>612.68200000000002</v>
      </c>
      <c r="O101" s="306">
        <v>170.40159593099997</v>
      </c>
      <c r="P101" s="264"/>
      <c r="Q101" s="1"/>
      <c r="R101" s="1"/>
      <c r="S101" s="1"/>
      <c r="T101" s="1"/>
      <c r="U101" s="1"/>
      <c r="V101" s="1"/>
      <c r="W101" s="3"/>
      <c r="X101" s="1"/>
      <c r="Y101" s="1"/>
      <c r="Z101" s="1"/>
      <c r="AA101" s="1"/>
      <c r="AB101" s="1"/>
      <c r="AC101" s="1"/>
      <c r="AD101" s="1"/>
      <c r="AE101" s="1"/>
    </row>
    <row r="102" spans="1:31" s="194" customFormat="1" ht="26.1" customHeight="1" x14ac:dyDescent="0.3">
      <c r="A102" s="307" t="s">
        <v>150</v>
      </c>
      <c r="B102" s="265">
        <v>1.4790289999999999</v>
      </c>
      <c r="C102" s="265">
        <v>1532.7750000000001</v>
      </c>
      <c r="D102" s="265">
        <v>2.2670186754750001</v>
      </c>
      <c r="E102" s="265">
        <v>604.85599999999999</v>
      </c>
      <c r="F102" s="308">
        <v>3.7480303997563063</v>
      </c>
      <c r="G102" s="289"/>
      <c r="H102" s="289"/>
      <c r="I102" s="771" t="s">
        <v>150</v>
      </c>
      <c r="J102" s="772"/>
      <c r="K102" s="620">
        <v>14.252274</v>
      </c>
      <c r="L102" s="620">
        <v>9.1841799999999996</v>
      </c>
      <c r="M102" s="620">
        <v>78.637012227958877</v>
      </c>
      <c r="N102" s="620">
        <v>600.76199999999994</v>
      </c>
      <c r="O102" s="621">
        <v>130.89544982531999</v>
      </c>
      <c r="P102" s="264"/>
      <c r="Q102" s="1"/>
      <c r="R102" s="1"/>
      <c r="S102" s="1"/>
      <c r="T102" s="1"/>
      <c r="U102" s="1"/>
      <c r="V102" s="1"/>
      <c r="W102" s="3"/>
      <c r="X102" s="1"/>
      <c r="Y102" s="1"/>
      <c r="Z102" s="1"/>
      <c r="AA102" s="1"/>
      <c r="AB102" s="1"/>
      <c r="AC102" s="1"/>
      <c r="AD102" s="1"/>
      <c r="AE102" s="1"/>
    </row>
    <row r="103" spans="1:31" s="194" customFormat="1" ht="26.1" customHeight="1" x14ac:dyDescent="0.3">
      <c r="A103" s="307" t="s">
        <v>151</v>
      </c>
      <c r="B103" s="265">
        <v>1.9157380000000002</v>
      </c>
      <c r="C103" s="265">
        <v>1649.846</v>
      </c>
      <c r="D103" s="265">
        <v>3.1606726763480002</v>
      </c>
      <c r="E103" s="265">
        <v>605.71400000000006</v>
      </c>
      <c r="F103" s="308">
        <v>5.2180941440151623</v>
      </c>
      <c r="G103" s="289"/>
      <c r="H103" s="289"/>
      <c r="I103" s="771" t="s">
        <v>151</v>
      </c>
      <c r="J103" s="772"/>
      <c r="K103" s="620">
        <v>11.306744999999999</v>
      </c>
      <c r="L103" s="620">
        <v>8.6777999999999995</v>
      </c>
      <c r="M103" s="620">
        <v>59.339997998304611</v>
      </c>
      <c r="N103" s="620">
        <v>604.78399999999999</v>
      </c>
      <c r="O103" s="621">
        <v>98.117671760999983</v>
      </c>
      <c r="P103" s="264"/>
      <c r="Q103" s="1"/>
      <c r="R103" s="1"/>
      <c r="S103" s="1"/>
      <c r="T103" s="1"/>
      <c r="U103" s="1"/>
      <c r="V103" s="1"/>
      <c r="W103" s="3"/>
      <c r="X103" s="1"/>
      <c r="Y103" s="1"/>
      <c r="Z103" s="1"/>
      <c r="AA103" s="1"/>
      <c r="AB103" s="1"/>
      <c r="AC103" s="1"/>
      <c r="AD103" s="1"/>
      <c r="AE103" s="1"/>
    </row>
    <row r="104" spans="1:31" s="194" customFormat="1" ht="26.1" customHeight="1" thickBot="1" x14ac:dyDescent="0.35">
      <c r="A104" s="309" t="s">
        <v>152</v>
      </c>
      <c r="B104" s="565">
        <v>0</v>
      </c>
      <c r="C104" s="565">
        <v>1616.934</v>
      </c>
      <c r="D104" s="565">
        <v>0</v>
      </c>
      <c r="E104" s="565">
        <v>603.76199999999994</v>
      </c>
      <c r="F104" s="571">
        <v>0</v>
      </c>
      <c r="G104" s="297" t="s">
        <v>165</v>
      </c>
      <c r="H104" s="289"/>
      <c r="I104" s="790" t="s">
        <v>152</v>
      </c>
      <c r="J104" s="791"/>
      <c r="K104" s="572">
        <v>0</v>
      </c>
      <c r="L104" s="572">
        <v>10.2141</v>
      </c>
      <c r="M104" s="572">
        <v>0</v>
      </c>
      <c r="N104" s="572">
        <v>605.48800000000006</v>
      </c>
      <c r="O104" s="574">
        <v>0</v>
      </c>
      <c r="P104" s="264"/>
      <c r="Q104" s="1"/>
      <c r="R104" s="1"/>
      <c r="S104" s="1"/>
      <c r="T104" s="1"/>
      <c r="U104" s="1"/>
      <c r="V104" s="1"/>
      <c r="W104" s="3"/>
      <c r="X104" s="1"/>
      <c r="Y104" s="1"/>
      <c r="Z104" s="1"/>
      <c r="AA104" s="1"/>
      <c r="AB104" s="1"/>
      <c r="AC104" s="1"/>
      <c r="AD104" s="1"/>
      <c r="AE104" s="1"/>
    </row>
    <row r="105" spans="1:31" s="194" customFormat="1" ht="26.1" customHeight="1" thickBot="1" x14ac:dyDescent="0.35">
      <c r="A105" s="310" t="s">
        <v>139</v>
      </c>
      <c r="B105" s="268">
        <v>5.7828511900452497</v>
      </c>
      <c r="C105" s="269">
        <v>0</v>
      </c>
      <c r="D105" s="268">
        <v>9.0880870962196081</v>
      </c>
      <c r="E105" s="269">
        <v>0</v>
      </c>
      <c r="F105" s="280">
        <v>14.950752162615785</v>
      </c>
      <c r="G105" s="289"/>
      <c r="H105" s="289"/>
      <c r="I105" s="749" t="s">
        <v>139</v>
      </c>
      <c r="J105" s="757"/>
      <c r="K105" s="268">
        <v>40.747951499999999</v>
      </c>
      <c r="L105" s="269">
        <v>0</v>
      </c>
      <c r="M105" s="268">
        <v>242.37900082446043</v>
      </c>
      <c r="N105" s="269">
        <v>0</v>
      </c>
      <c r="O105" s="280">
        <v>399.41471751731996</v>
      </c>
      <c r="P105" s="264"/>
      <c r="Q105" s="1"/>
      <c r="R105" s="1"/>
      <c r="S105" s="1"/>
      <c r="T105" s="1"/>
      <c r="U105" s="1"/>
      <c r="V105" s="1"/>
      <c r="W105" s="3"/>
      <c r="X105" s="1"/>
      <c r="Y105" s="1"/>
      <c r="Z105" s="1"/>
      <c r="AA105" s="1"/>
      <c r="AB105" s="1"/>
      <c r="AC105" s="1"/>
      <c r="AD105" s="1"/>
      <c r="AE105" s="1"/>
    </row>
    <row r="106" spans="1:31" s="194" customFormat="1" ht="26.1" customHeight="1" x14ac:dyDescent="0.3">
      <c r="A106" s="311"/>
      <c r="B106" s="311"/>
      <c r="C106" s="311"/>
      <c r="D106" s="311"/>
      <c r="E106" s="311"/>
      <c r="F106" s="311"/>
      <c r="G106" s="289"/>
      <c r="H106" s="289"/>
      <c r="I106" s="283"/>
      <c r="J106" s="283"/>
      <c r="K106" s="283"/>
      <c r="L106" s="284"/>
      <c r="M106" s="284"/>
      <c r="N106" s="284"/>
      <c r="O106" s="264"/>
      <c r="P106" s="264"/>
      <c r="Q106" s="1"/>
      <c r="R106" s="1"/>
      <c r="S106" s="1"/>
      <c r="T106" s="1"/>
      <c r="U106" s="1"/>
      <c r="V106" s="1"/>
      <c r="W106" s="3"/>
      <c r="X106" s="1"/>
      <c r="Y106" s="1"/>
      <c r="Z106" s="1"/>
      <c r="AA106" s="1"/>
      <c r="AB106" s="1"/>
      <c r="AC106" s="1"/>
      <c r="AD106" s="1"/>
      <c r="AE106" s="1"/>
    </row>
    <row r="107" spans="1:31" s="194" customFormat="1" ht="26.1" customHeight="1" x14ac:dyDescent="0.3">
      <c r="A107" s="283"/>
      <c r="B107" s="283"/>
      <c r="C107" s="312"/>
      <c r="D107" s="283"/>
      <c r="E107" s="283"/>
      <c r="F107" s="283"/>
      <c r="G107" s="289"/>
      <c r="H107" s="289"/>
      <c r="I107" s="283"/>
      <c r="J107" s="283"/>
      <c r="K107" s="283"/>
      <c r="L107" s="284"/>
      <c r="M107" s="284"/>
      <c r="N107" s="284"/>
      <c r="O107" s="264"/>
      <c r="P107" s="264"/>
      <c r="Q107" s="1"/>
      <c r="R107" s="1"/>
      <c r="S107" s="1"/>
      <c r="T107" s="1"/>
      <c r="U107" s="1"/>
      <c r="V107" s="1"/>
      <c r="W107" s="3"/>
      <c r="X107" s="1"/>
      <c r="Y107" s="1"/>
      <c r="Z107" s="1"/>
      <c r="AA107" s="1"/>
      <c r="AB107" s="1"/>
      <c r="AC107" s="1"/>
      <c r="AD107" s="1"/>
      <c r="AE107" s="1"/>
    </row>
    <row r="108" spans="1:31" s="194" customFormat="1" ht="26.1" customHeight="1" x14ac:dyDescent="0.2">
      <c r="A108" s="773" t="s">
        <v>187</v>
      </c>
      <c r="B108" s="773"/>
      <c r="C108" s="773"/>
      <c r="D108" s="773"/>
      <c r="E108" s="773"/>
      <c r="F108" s="773"/>
      <c r="G108" s="773"/>
      <c r="H108" s="773"/>
      <c r="I108" s="773"/>
      <c r="J108" s="773"/>
      <c r="K108" s="773"/>
      <c r="L108" s="773"/>
      <c r="M108" s="773"/>
      <c r="N108" s="773"/>
      <c r="O108" s="773"/>
      <c r="P108" s="773"/>
      <c r="Q108" s="773"/>
      <c r="R108" s="1"/>
      <c r="S108" s="1"/>
      <c r="T108" s="1"/>
      <c r="U108" s="1"/>
      <c r="V108" s="1"/>
      <c r="W108" s="3"/>
      <c r="X108" s="1"/>
      <c r="Y108" s="1"/>
      <c r="Z108" s="1"/>
      <c r="AA108" s="1"/>
      <c r="AB108" s="1"/>
      <c r="AC108" s="1"/>
      <c r="AD108" s="1"/>
      <c r="AE108" s="1"/>
    </row>
    <row r="109" spans="1:31" s="194" customFormat="1" ht="40.5" customHeight="1" thickBot="1" x14ac:dyDescent="0.35">
      <c r="E109" s="758" t="s">
        <v>188</v>
      </c>
      <c r="F109" s="758"/>
      <c r="G109" s="758"/>
      <c r="H109" s="758"/>
      <c r="I109" s="758"/>
      <c r="J109" s="758"/>
      <c r="K109" s="758"/>
      <c r="L109" s="283"/>
      <c r="M109" s="283"/>
      <c r="N109" s="283"/>
      <c r="O109" s="283"/>
      <c r="P109" s="283"/>
      <c r="Q109" s="1"/>
      <c r="R109" s="1"/>
      <c r="S109" s="1"/>
      <c r="T109" s="1"/>
      <c r="U109" s="1"/>
      <c r="V109" s="1"/>
      <c r="W109" s="3"/>
      <c r="X109" s="1"/>
      <c r="Y109" s="1"/>
      <c r="Z109" s="1"/>
      <c r="AA109" s="1"/>
      <c r="AB109" s="1"/>
      <c r="AC109" s="1"/>
      <c r="AD109" s="1"/>
      <c r="AE109" s="1"/>
    </row>
    <row r="110" spans="1:31" s="194" customFormat="1" ht="54.75" customHeight="1" thickBot="1" x14ac:dyDescent="0.35">
      <c r="E110" s="788" t="s">
        <v>143</v>
      </c>
      <c r="F110" s="789"/>
      <c r="G110" s="258" t="s">
        <v>169</v>
      </c>
      <c r="H110" s="258" t="s">
        <v>170</v>
      </c>
      <c r="I110" s="300" t="s">
        <v>171</v>
      </c>
      <c r="J110" s="300" t="s">
        <v>181</v>
      </c>
      <c r="K110" s="301" t="s">
        <v>189</v>
      </c>
      <c r="L110" s="283"/>
      <c r="M110" s="283"/>
      <c r="N110" s="283"/>
      <c r="O110" s="283"/>
      <c r="P110" s="283"/>
      <c r="Q110" s="1"/>
      <c r="R110" s="1"/>
      <c r="S110" s="1"/>
      <c r="T110" s="1"/>
      <c r="U110" s="1"/>
      <c r="V110" s="1"/>
      <c r="W110" s="3"/>
      <c r="X110" s="1"/>
      <c r="Y110" s="1"/>
      <c r="Z110" s="1"/>
      <c r="AA110" s="1"/>
      <c r="AB110" s="1"/>
      <c r="AC110" s="1"/>
      <c r="AD110" s="1"/>
      <c r="AE110" s="1"/>
    </row>
    <row r="111" spans="1:31" s="194" customFormat="1" ht="26.1" customHeight="1" x14ac:dyDescent="0.3">
      <c r="E111" s="795" t="s">
        <v>149</v>
      </c>
      <c r="F111" s="796"/>
      <c r="G111" s="305">
        <v>6.7823030000000006</v>
      </c>
      <c r="H111" s="305">
        <v>281780.71000000002</v>
      </c>
      <c r="I111" s="305">
        <v>1.9111221547751303</v>
      </c>
      <c r="J111" s="305">
        <v>612.68200000000002</v>
      </c>
      <c r="K111" s="306">
        <v>3.119272566804852</v>
      </c>
      <c r="L111" s="283"/>
      <c r="M111" s="312"/>
      <c r="N111" s="283"/>
      <c r="O111" s="283"/>
      <c r="P111" s="283"/>
      <c r="Q111" s="1"/>
      <c r="R111" s="1"/>
      <c r="S111" s="1"/>
      <c r="T111" s="1"/>
      <c r="U111" s="1"/>
      <c r="V111" s="1"/>
      <c r="W111" s="3"/>
      <c r="X111" s="1"/>
      <c r="Y111" s="1"/>
      <c r="Z111" s="1"/>
      <c r="AA111" s="1"/>
      <c r="AB111" s="1"/>
      <c r="AC111" s="1"/>
      <c r="AD111" s="1"/>
      <c r="AE111" s="1"/>
    </row>
    <row r="112" spans="1:31" s="194" customFormat="1" ht="26.1" customHeight="1" x14ac:dyDescent="0.3">
      <c r="E112" s="771" t="s">
        <v>150</v>
      </c>
      <c r="F112" s="772"/>
      <c r="G112" s="620">
        <v>6.3420060000000005</v>
      </c>
      <c r="H112" s="620">
        <v>281780.71000000002</v>
      </c>
      <c r="I112" s="620">
        <v>1.7870549535042601</v>
      </c>
      <c r="J112" s="620">
        <v>604.85599999999999</v>
      </c>
      <c r="K112" s="621">
        <v>2.9545130634469361</v>
      </c>
      <c r="L112" s="283"/>
      <c r="M112" s="283"/>
      <c r="N112" s="283"/>
      <c r="O112" s="312"/>
      <c r="P112" s="283"/>
      <c r="Q112" s="1"/>
      <c r="R112" s="1"/>
      <c r="S112" s="1"/>
      <c r="T112" s="1"/>
      <c r="U112" s="1"/>
      <c r="V112" s="1"/>
      <c r="W112" s="3"/>
      <c r="X112" s="1"/>
      <c r="Y112" s="1"/>
      <c r="Z112" s="1"/>
      <c r="AA112" s="1"/>
      <c r="AB112" s="1"/>
      <c r="AC112" s="1"/>
      <c r="AD112" s="1"/>
      <c r="AE112" s="1"/>
    </row>
    <row r="113" spans="1:31" s="194" customFormat="1" ht="26.1" customHeight="1" x14ac:dyDescent="0.3">
      <c r="E113" s="771" t="s">
        <v>151</v>
      </c>
      <c r="F113" s="772"/>
      <c r="G113" s="620">
        <v>5.2129599999999998</v>
      </c>
      <c r="H113" s="620">
        <v>281780.71000000002</v>
      </c>
      <c r="I113" s="620">
        <v>1.4689115700016</v>
      </c>
      <c r="J113" s="620">
        <v>605.71400000000006</v>
      </c>
      <c r="K113" s="621">
        <v>2.4250910000455659</v>
      </c>
      <c r="L113" s="283"/>
      <c r="M113" s="283"/>
      <c r="N113" s="283"/>
      <c r="O113" s="313"/>
      <c r="P113" s="283"/>
      <c r="Q113" s="1"/>
      <c r="R113" s="1"/>
      <c r="S113" s="1"/>
      <c r="T113" s="1"/>
      <c r="U113" s="1"/>
      <c r="V113" s="1"/>
      <c r="W113" s="3"/>
      <c r="X113" s="1"/>
      <c r="Y113" s="1"/>
      <c r="Z113" s="1"/>
      <c r="AA113" s="1"/>
      <c r="AB113" s="1"/>
      <c r="AC113" s="1"/>
      <c r="AD113" s="1"/>
      <c r="AE113" s="1"/>
    </row>
    <row r="114" spans="1:31" s="194" customFormat="1" ht="26.1" customHeight="1" thickBot="1" x14ac:dyDescent="0.35">
      <c r="E114" s="790" t="s">
        <v>152</v>
      </c>
      <c r="F114" s="791"/>
      <c r="G114" s="572">
        <v>0</v>
      </c>
      <c r="H114" s="572">
        <v>281780.71000000002</v>
      </c>
      <c r="I114" s="572">
        <v>0</v>
      </c>
      <c r="J114" s="572">
        <v>605.48800000000006</v>
      </c>
      <c r="K114" s="573">
        <v>0</v>
      </c>
      <c r="L114" s="283"/>
      <c r="M114" s="287"/>
      <c r="N114" s="283"/>
      <c r="O114" s="312"/>
      <c r="P114" s="283"/>
      <c r="Q114" s="1"/>
      <c r="R114" s="1"/>
      <c r="S114" s="1"/>
      <c r="T114" s="1"/>
      <c r="U114" s="1"/>
      <c r="V114" s="1"/>
      <c r="W114" s="3"/>
      <c r="X114" s="1"/>
      <c r="Y114" s="1"/>
      <c r="Z114" s="1"/>
      <c r="AA114" s="1"/>
      <c r="AB114" s="1"/>
      <c r="AC114" s="1"/>
      <c r="AD114" s="1"/>
      <c r="AE114" s="1"/>
    </row>
    <row r="115" spans="1:31" s="194" customFormat="1" ht="26.1" customHeight="1" thickBot="1" x14ac:dyDescent="0.35">
      <c r="E115" s="749" t="s">
        <v>139</v>
      </c>
      <c r="F115" s="757"/>
      <c r="G115" s="268">
        <v>18.337268999999999</v>
      </c>
      <c r="H115" s="269">
        <v>0</v>
      </c>
      <c r="I115" s="268">
        <v>5.1670886782809902</v>
      </c>
      <c r="J115" s="269">
        <v>0</v>
      </c>
      <c r="K115" s="280">
        <v>8.4988766302973531</v>
      </c>
      <c r="L115" s="283"/>
      <c r="M115" s="283"/>
      <c r="N115" s="283"/>
      <c r="O115" s="283"/>
      <c r="P115" s="283"/>
      <c r="Q115" s="1"/>
      <c r="R115" s="1"/>
      <c r="S115" s="1"/>
      <c r="T115" s="1"/>
      <c r="U115" s="1"/>
      <c r="V115" s="1"/>
      <c r="W115" s="3"/>
      <c r="X115" s="1"/>
      <c r="Y115" s="1"/>
      <c r="Z115" s="1"/>
      <c r="AA115" s="1"/>
      <c r="AB115" s="1"/>
      <c r="AC115" s="1"/>
      <c r="AD115" s="1"/>
      <c r="AE115" s="1"/>
    </row>
    <row r="116" spans="1:31" s="194" customFormat="1" ht="26.1" customHeight="1" x14ac:dyDescent="0.3">
      <c r="G116" s="289"/>
      <c r="H116" s="289"/>
      <c r="I116" s="283"/>
      <c r="J116" s="283"/>
      <c r="K116" s="283"/>
      <c r="L116" s="283"/>
      <c r="M116" s="283"/>
      <c r="N116" s="283"/>
      <c r="O116" s="283"/>
      <c r="P116" s="283"/>
      <c r="Q116" s="1"/>
      <c r="R116" s="1"/>
      <c r="S116" s="1"/>
      <c r="T116" s="1"/>
      <c r="U116" s="1"/>
      <c r="V116" s="1"/>
      <c r="W116" s="3"/>
      <c r="X116" s="1"/>
      <c r="Y116" s="1"/>
      <c r="Z116" s="1"/>
      <c r="AA116" s="1"/>
      <c r="AB116" s="1"/>
      <c r="AC116" s="1"/>
      <c r="AD116" s="1"/>
      <c r="AE116" s="1"/>
    </row>
    <row r="117" spans="1:31" s="194" customFormat="1" ht="26.1" customHeight="1" x14ac:dyDescent="0.3">
      <c r="G117" s="289"/>
      <c r="H117" s="289"/>
      <c r="I117" s="283"/>
      <c r="J117" s="283"/>
      <c r="K117" s="283"/>
      <c r="L117" s="407"/>
      <c r="M117" s="407"/>
      <c r="N117" s="407"/>
      <c r="O117" s="264"/>
      <c r="P117" s="264"/>
      <c r="Q117" s="1"/>
      <c r="R117" s="1"/>
      <c r="S117" s="1"/>
      <c r="T117" s="1"/>
      <c r="U117" s="1"/>
      <c r="V117" s="1"/>
      <c r="W117" s="3"/>
      <c r="X117" s="1"/>
      <c r="Y117" s="1"/>
      <c r="Z117" s="1"/>
      <c r="AA117" s="1"/>
      <c r="AB117" s="1"/>
      <c r="AC117" s="1"/>
      <c r="AD117" s="1"/>
      <c r="AE117" s="1"/>
    </row>
    <row r="118" spans="1:31" s="194" customFormat="1" ht="26.1" customHeight="1" x14ac:dyDescent="0.3">
      <c r="G118" s="289"/>
      <c r="H118" s="289"/>
      <c r="I118" s="283"/>
      <c r="J118" s="283"/>
      <c r="K118" s="283"/>
      <c r="L118" s="407"/>
      <c r="M118" s="407"/>
      <c r="N118" s="407"/>
      <c r="O118" s="264"/>
      <c r="P118" s="264"/>
      <c r="Q118" s="1"/>
      <c r="R118" s="1"/>
      <c r="S118" s="1"/>
      <c r="T118" s="1"/>
      <c r="U118" s="1"/>
      <c r="V118" s="1"/>
      <c r="W118" s="3"/>
      <c r="X118" s="1"/>
      <c r="Y118" s="1"/>
      <c r="Z118" s="1"/>
      <c r="AA118" s="1"/>
      <c r="AB118" s="1"/>
      <c r="AC118" s="1"/>
      <c r="AD118" s="1"/>
      <c r="AE118" s="1"/>
    </row>
    <row r="119" spans="1:31" s="194" customFormat="1" ht="26.1" customHeight="1" x14ac:dyDescent="0.2">
      <c r="A119" s="759" t="s">
        <v>342</v>
      </c>
      <c r="B119" s="759"/>
      <c r="C119" s="759"/>
      <c r="D119" s="759"/>
      <c r="E119" s="759"/>
      <c r="F119" s="759"/>
      <c r="G119" s="759"/>
      <c r="H119" s="759"/>
      <c r="I119" s="759"/>
      <c r="J119" s="759"/>
      <c r="K119" s="759"/>
      <c r="L119" s="759"/>
      <c r="M119" s="759"/>
      <c r="N119" s="759"/>
      <c r="O119" s="759"/>
      <c r="P119" s="759"/>
      <c r="Q119" s="759"/>
      <c r="R119" s="1"/>
      <c r="S119" s="1"/>
      <c r="T119" s="1"/>
      <c r="U119" s="1"/>
      <c r="V119" s="1"/>
      <c r="W119" s="3"/>
      <c r="X119" s="1"/>
      <c r="Y119" s="1"/>
      <c r="Z119" s="1"/>
      <c r="AA119" s="1"/>
      <c r="AB119" s="1"/>
      <c r="AC119" s="1"/>
      <c r="AD119" s="1"/>
      <c r="AE119" s="1"/>
    </row>
    <row r="120" spans="1:31" s="194" customFormat="1" ht="26.1" customHeight="1" x14ac:dyDescent="0.2">
      <c r="A120" s="803" t="s">
        <v>190</v>
      </c>
      <c r="B120" s="803"/>
      <c r="C120" s="803"/>
      <c r="D120" s="803"/>
      <c r="E120" s="803"/>
      <c r="F120" s="803"/>
      <c r="G120" s="803"/>
      <c r="H120" s="803"/>
      <c r="I120" s="803"/>
      <c r="J120" s="803"/>
      <c r="K120" s="803"/>
      <c r="L120" s="803"/>
      <c r="M120" s="803"/>
      <c r="N120" s="803"/>
      <c r="O120" s="803"/>
      <c r="P120" s="803"/>
      <c r="Q120" s="803"/>
      <c r="R120" s="1"/>
      <c r="S120" s="1"/>
      <c r="T120" s="1"/>
      <c r="U120" s="1"/>
      <c r="V120" s="1"/>
      <c r="W120" s="3"/>
      <c r="X120" s="1"/>
      <c r="Y120" s="1"/>
      <c r="Z120" s="1"/>
      <c r="AA120" s="1"/>
      <c r="AB120" s="1"/>
      <c r="AC120" s="1"/>
      <c r="AD120" s="1"/>
      <c r="AE120" s="1"/>
    </row>
    <row r="121" spans="1:31" s="194" customFormat="1" ht="26.1" customHeight="1" x14ac:dyDescent="0.2">
      <c r="A121" s="773" t="s">
        <v>284</v>
      </c>
      <c r="B121" s="773"/>
      <c r="C121" s="773"/>
      <c r="D121" s="773"/>
      <c r="E121" s="773"/>
      <c r="F121" s="773"/>
      <c r="G121" s="773"/>
      <c r="H121" s="773"/>
      <c r="I121" s="773"/>
      <c r="J121" s="773"/>
      <c r="K121" s="773"/>
      <c r="L121" s="773"/>
      <c r="M121" s="773"/>
      <c r="N121" s="773"/>
      <c r="O121" s="773"/>
      <c r="P121" s="773"/>
      <c r="Q121" s="773"/>
      <c r="R121" s="1"/>
      <c r="S121" s="1"/>
      <c r="T121" s="1"/>
      <c r="U121" s="1"/>
      <c r="V121" s="1"/>
      <c r="W121" s="3"/>
      <c r="X121" s="1"/>
      <c r="Y121" s="1"/>
      <c r="Z121" s="1"/>
      <c r="AA121" s="1"/>
      <c r="AB121" s="1"/>
      <c r="AC121" s="1"/>
      <c r="AD121" s="1"/>
      <c r="AE121" s="1"/>
    </row>
    <row r="122" spans="1:31" s="194" customFormat="1" ht="20.25" customHeight="1" x14ac:dyDescent="0.2">
      <c r="A122" s="806" t="s">
        <v>191</v>
      </c>
      <c r="B122" s="806"/>
      <c r="C122" s="806"/>
      <c r="D122" s="806"/>
      <c r="E122" s="806"/>
      <c r="F122" s="806"/>
      <c r="G122" s="806"/>
      <c r="H122" s="806"/>
      <c r="I122" s="806"/>
      <c r="J122" s="806"/>
      <c r="K122" s="806"/>
      <c r="L122" s="806"/>
      <c r="M122" s="806"/>
      <c r="N122" s="806"/>
      <c r="O122" s="806"/>
      <c r="P122" s="806"/>
      <c r="Q122" s="806"/>
    </row>
    <row r="123" spans="1:31" s="314" customFormat="1" ht="18" customHeight="1" thickBot="1" x14ac:dyDescent="0.25">
      <c r="C123" s="315"/>
      <c r="D123" s="315"/>
      <c r="E123" s="315"/>
      <c r="F123" s="315"/>
      <c r="G123" s="315"/>
      <c r="H123" s="315"/>
      <c r="I123" s="315"/>
      <c r="J123" s="315"/>
      <c r="K123" s="315"/>
      <c r="L123" s="316"/>
      <c r="M123" s="317"/>
      <c r="Q123" s="194"/>
    </row>
    <row r="124" spans="1:31" s="314" customFormat="1" ht="42.75" customHeight="1" thickBot="1" x14ac:dyDescent="0.25">
      <c r="B124" s="751" t="s">
        <v>143</v>
      </c>
      <c r="C124" s="807"/>
      <c r="D124" s="318" t="s">
        <v>192</v>
      </c>
      <c r="E124" s="319" t="s">
        <v>193</v>
      </c>
      <c r="F124" s="319" t="s">
        <v>132</v>
      </c>
      <c r="G124" s="319" t="s">
        <v>194</v>
      </c>
      <c r="H124" s="319" t="s">
        <v>135</v>
      </c>
      <c r="I124" s="319" t="s">
        <v>203</v>
      </c>
      <c r="J124" s="319" t="s">
        <v>131</v>
      </c>
      <c r="K124" s="319" t="s">
        <v>134</v>
      </c>
      <c r="L124" s="320" t="s">
        <v>106</v>
      </c>
      <c r="M124" s="321" t="s">
        <v>137</v>
      </c>
      <c r="N124" s="579" t="s">
        <v>196</v>
      </c>
      <c r="O124" s="321" t="s">
        <v>197</v>
      </c>
      <c r="R124" s="322"/>
    </row>
    <row r="125" spans="1:31" s="194" customFormat="1" ht="36" customHeight="1" x14ac:dyDescent="0.2">
      <c r="B125" s="760" t="s">
        <v>198</v>
      </c>
      <c r="C125" s="793"/>
      <c r="D125" s="323">
        <v>38.178403090000003</v>
      </c>
      <c r="E125" s="324">
        <v>17.36670389</v>
      </c>
      <c r="F125" s="324">
        <v>-5.6856980000000057E-2</v>
      </c>
      <c r="G125" s="324">
        <v>2.8803749999999999</v>
      </c>
      <c r="H125" s="324">
        <v>-7.2970560199999994</v>
      </c>
      <c r="I125" s="324">
        <v>0.6129</v>
      </c>
      <c r="J125" s="324">
        <v>3.8368799999999998</v>
      </c>
      <c r="K125" s="324">
        <v>3.2065250000000001</v>
      </c>
      <c r="L125" s="325">
        <v>0.70632899999999998</v>
      </c>
      <c r="M125" s="326">
        <v>0</v>
      </c>
      <c r="N125" s="580">
        <v>59.434202980000002</v>
      </c>
      <c r="O125" s="326">
        <v>36.35191987126634</v>
      </c>
    </row>
    <row r="126" spans="1:31" s="194" customFormat="1" ht="26.1" customHeight="1" x14ac:dyDescent="0.2">
      <c r="B126" s="753" t="s">
        <v>150</v>
      </c>
      <c r="C126" s="794"/>
      <c r="D126" s="622">
        <v>2.0707426999999998</v>
      </c>
      <c r="E126" s="623">
        <v>20.178053640000002</v>
      </c>
      <c r="F126" s="623">
        <v>-0.13765979000000006</v>
      </c>
      <c r="G126" s="623">
        <v>1.7239</v>
      </c>
      <c r="H126" s="623">
        <v>6.5032500000000004</v>
      </c>
      <c r="I126" s="623">
        <v>0.55611025000000003</v>
      </c>
      <c r="J126" s="623">
        <v>4.5</v>
      </c>
      <c r="K126" s="623">
        <v>2.5082035</v>
      </c>
      <c r="L126" s="624">
        <v>1.0308109999999999</v>
      </c>
      <c r="M126" s="625">
        <v>-0.74563201819937308</v>
      </c>
      <c r="N126" s="626">
        <v>38.18777928180063</v>
      </c>
      <c r="O126" s="625">
        <v>23.098107425272804</v>
      </c>
    </row>
    <row r="127" spans="1:31" s="194" customFormat="1" ht="26.1" customHeight="1" x14ac:dyDescent="0.2">
      <c r="B127" s="753" t="s">
        <v>199</v>
      </c>
      <c r="C127" s="794"/>
      <c r="D127" s="622">
        <v>59.067500000000003</v>
      </c>
      <c r="E127" s="623">
        <v>31.717500000000001</v>
      </c>
      <c r="F127" s="623">
        <v>0.21898028000000014</v>
      </c>
      <c r="G127" s="623">
        <v>1.6602807099999999</v>
      </c>
      <c r="H127" s="623">
        <v>3.7183437499999998</v>
      </c>
      <c r="I127" s="623">
        <v>0.48735000000000001</v>
      </c>
      <c r="J127" s="623">
        <v>0</v>
      </c>
      <c r="K127" s="623">
        <v>6.7033442499999998</v>
      </c>
      <c r="L127" s="624">
        <v>0.67544800000000005</v>
      </c>
      <c r="M127" s="625">
        <v>-0.37678448409645471</v>
      </c>
      <c r="N127" s="626">
        <v>103.87196250590354</v>
      </c>
      <c r="O127" s="625">
        <v>62.916701897300861</v>
      </c>
    </row>
    <row r="128" spans="1:31" s="194" customFormat="1" ht="26.1" customHeight="1" thickBot="1" x14ac:dyDescent="0.25">
      <c r="B128" s="755" t="s">
        <v>152</v>
      </c>
      <c r="C128" s="804"/>
      <c r="D128" s="575">
        <v>0</v>
      </c>
      <c r="E128" s="575">
        <v>0</v>
      </c>
      <c r="F128" s="575">
        <v>0</v>
      </c>
      <c r="G128" s="575">
        <v>0</v>
      </c>
      <c r="H128" s="576">
        <v>0</v>
      </c>
      <c r="I128" s="576">
        <v>0</v>
      </c>
      <c r="J128" s="576">
        <v>0</v>
      </c>
      <c r="K128" s="576">
        <v>0</v>
      </c>
      <c r="L128" s="577">
        <v>0</v>
      </c>
      <c r="M128" s="578">
        <v>0</v>
      </c>
      <c r="N128" s="581">
        <v>0</v>
      </c>
      <c r="O128" s="578">
        <v>0</v>
      </c>
    </row>
    <row r="129" spans="1:31" s="194" customFormat="1" ht="26.1" customHeight="1" thickBot="1" x14ac:dyDescent="0.25">
      <c r="B129" s="749" t="s">
        <v>139</v>
      </c>
      <c r="C129" s="805"/>
      <c r="D129" s="327">
        <v>99.316645789999995</v>
      </c>
      <c r="E129" s="328">
        <v>69.262257529999999</v>
      </c>
      <c r="F129" s="328">
        <v>2.4463510000000022E-2</v>
      </c>
      <c r="G129" s="328">
        <v>6.2645557099999998</v>
      </c>
      <c r="H129" s="328">
        <v>2.9245377300000008</v>
      </c>
      <c r="I129" s="328">
        <v>1.6563602499999999</v>
      </c>
      <c r="J129" s="328">
        <v>8.3368800000000007</v>
      </c>
      <c r="K129" s="328">
        <v>12.41807275</v>
      </c>
      <c r="L129" s="329">
        <v>2.412588</v>
      </c>
      <c r="M129" s="583">
        <v>-1.1224165022958279</v>
      </c>
      <c r="N129" s="582">
        <v>201.49394476770419</v>
      </c>
      <c r="O129" s="331">
        <v>122.36672919384</v>
      </c>
    </row>
    <row r="130" spans="1:31" s="194" customFormat="1" ht="23.25" customHeight="1" x14ac:dyDescent="0.2"/>
    <row r="131" spans="1:31" s="194" customFormat="1" ht="15.75" x14ac:dyDescent="0.2">
      <c r="A131" s="332"/>
      <c r="B131" s="218"/>
      <c r="C131" s="218"/>
      <c r="D131" s="218"/>
      <c r="E131" s="218"/>
      <c r="P131" s="333"/>
    </row>
    <row r="132" spans="1:31" s="194" customFormat="1" ht="29.25" customHeight="1" x14ac:dyDescent="0.2">
      <c r="A132" s="787" t="s">
        <v>285</v>
      </c>
      <c r="B132" s="787"/>
      <c r="C132" s="787"/>
      <c r="D132" s="787"/>
      <c r="E132" s="644"/>
      <c r="L132" s="644"/>
      <c r="M132" s="787" t="s">
        <v>286</v>
      </c>
      <c r="N132" s="787"/>
      <c r="O132" s="787"/>
      <c r="P132" s="787"/>
      <c r="Q132" s="644"/>
    </row>
    <row r="133" spans="1:31" s="194" customFormat="1" ht="21" customHeight="1" thickBot="1" x14ac:dyDescent="0.25">
      <c r="A133" s="802" t="s">
        <v>200</v>
      </c>
      <c r="B133" s="802"/>
      <c r="C133" s="802"/>
      <c r="D133" s="802"/>
      <c r="E133" s="645"/>
      <c r="L133" s="645"/>
      <c r="M133" s="802" t="s">
        <v>200</v>
      </c>
      <c r="N133" s="802"/>
      <c r="O133" s="802"/>
      <c r="P133" s="802"/>
      <c r="Q133" s="645"/>
    </row>
    <row r="134" spans="1:31" s="194" customFormat="1" ht="30" customHeight="1" thickBot="1" x14ac:dyDescent="0.25">
      <c r="B134" s="642" t="s">
        <v>143</v>
      </c>
      <c r="C134" s="643"/>
      <c r="D134" s="336" t="s">
        <v>201</v>
      </c>
      <c r="M134" s="788" t="s">
        <v>143</v>
      </c>
      <c r="N134" s="789"/>
      <c r="O134" s="337" t="s">
        <v>202</v>
      </c>
    </row>
    <row r="135" spans="1:31" s="194" customFormat="1" ht="30" customHeight="1" x14ac:dyDescent="0.2">
      <c r="B135" s="798" t="s">
        <v>149</v>
      </c>
      <c r="C135" s="799"/>
      <c r="D135" s="338">
        <v>24.435994536668261</v>
      </c>
      <c r="M135" s="795" t="s">
        <v>149</v>
      </c>
      <c r="N135" s="796"/>
      <c r="O135" s="339">
        <v>6.813473521858481</v>
      </c>
    </row>
    <row r="136" spans="1:31" s="194" customFormat="1" ht="30" customHeight="1" x14ac:dyDescent="0.2">
      <c r="B136" s="753" t="s">
        <v>150</v>
      </c>
      <c r="C136" s="754"/>
      <c r="D136" s="338">
        <v>19.470224638049704</v>
      </c>
      <c r="M136" s="771" t="s">
        <v>150</v>
      </c>
      <c r="N136" s="772"/>
      <c r="O136" s="627">
        <v>6.1930002090000009</v>
      </c>
    </row>
    <row r="137" spans="1:31" s="194" customFormat="1" ht="30" customHeight="1" x14ac:dyDescent="0.2">
      <c r="B137" s="753" t="s">
        <v>151</v>
      </c>
      <c r="C137" s="754"/>
      <c r="D137" s="338">
        <v>-8.8476232433192532</v>
      </c>
      <c r="M137" s="771" t="s">
        <v>151</v>
      </c>
      <c r="N137" s="772"/>
      <c r="O137" s="627">
        <v>8.5110549080000002</v>
      </c>
    </row>
    <row r="138" spans="1:31" s="194" customFormat="1" ht="30" customHeight="1" thickBot="1" x14ac:dyDescent="0.25">
      <c r="B138" s="800" t="s">
        <v>152</v>
      </c>
      <c r="C138" s="801"/>
      <c r="D138" s="584">
        <v>0</v>
      </c>
      <c r="M138" s="790" t="s">
        <v>152</v>
      </c>
      <c r="N138" s="791"/>
      <c r="O138" s="585">
        <v>0</v>
      </c>
    </row>
    <row r="139" spans="1:31" s="194" customFormat="1" ht="30" customHeight="1" thickBot="1" x14ac:dyDescent="0.25">
      <c r="B139" s="732" t="s">
        <v>139</v>
      </c>
      <c r="C139" s="782"/>
      <c r="D139" s="280">
        <v>35.058595931398706</v>
      </c>
      <c r="M139" s="767" t="s">
        <v>139</v>
      </c>
      <c r="N139" s="768"/>
      <c r="O139" s="280">
        <v>21.517528638858479</v>
      </c>
    </row>
    <row r="140" spans="1:31" s="194" customFormat="1" ht="15.75" x14ac:dyDescent="0.2">
      <c r="A140" s="332"/>
      <c r="B140" s="218"/>
      <c r="N140" s="340"/>
      <c r="Q140" s="218"/>
    </row>
    <row r="141" spans="1:31" s="194" customFormat="1" ht="20.25" customHeight="1" x14ac:dyDescent="0.3">
      <c r="A141" s="341"/>
      <c r="B141" s="341"/>
      <c r="H141" s="342"/>
      <c r="I141" s="342"/>
      <c r="J141" s="341"/>
      <c r="K141" s="341"/>
      <c r="L141" s="341"/>
      <c r="M141" s="341"/>
      <c r="N141" s="341"/>
    </row>
    <row r="142" spans="1:31" s="194" customFormat="1" ht="33.75" customHeight="1" x14ac:dyDescent="0.2">
      <c r="A142" s="759" t="s">
        <v>343</v>
      </c>
      <c r="B142" s="759"/>
      <c r="C142" s="759"/>
      <c r="D142" s="759"/>
      <c r="E142" s="759"/>
      <c r="F142" s="759"/>
      <c r="G142" s="759"/>
      <c r="H142" s="759"/>
      <c r="I142" s="759"/>
      <c r="J142" s="759"/>
      <c r="K142" s="759"/>
      <c r="L142" s="759"/>
      <c r="M142" s="759"/>
      <c r="N142" s="759"/>
      <c r="O142" s="759"/>
      <c r="P142" s="759"/>
      <c r="Q142" s="759"/>
      <c r="R142" s="1"/>
      <c r="S142" s="1"/>
      <c r="T142" s="1"/>
      <c r="U142" s="1"/>
      <c r="V142" s="1"/>
      <c r="W142" s="3"/>
      <c r="X142" s="1"/>
      <c r="Y142" s="1"/>
      <c r="Z142" s="1"/>
      <c r="AA142" s="1"/>
      <c r="AB142" s="1"/>
      <c r="AC142" s="1"/>
      <c r="AD142" s="1"/>
      <c r="AE142" s="1"/>
    </row>
    <row r="143" spans="1:31" s="194" customFormat="1" ht="24.95" customHeight="1" thickBot="1" x14ac:dyDescent="0.25">
      <c r="A143" s="343"/>
      <c r="B143" s="343"/>
      <c r="C143" s="343"/>
      <c r="D143" s="343"/>
      <c r="E143" s="343"/>
      <c r="F143" s="343"/>
      <c r="G143" s="797" t="s">
        <v>200</v>
      </c>
      <c r="H143" s="797"/>
      <c r="I143" s="797"/>
      <c r="J143" s="797"/>
      <c r="K143" s="343"/>
      <c r="L143" s="343"/>
      <c r="M143" s="343"/>
      <c r="N143" s="343"/>
      <c r="O143" s="343"/>
      <c r="P143" s="343"/>
      <c r="Q143" s="343"/>
    </row>
    <row r="144" spans="1:31" s="194" customFormat="1" ht="24.95" customHeight="1" thickBot="1" x14ac:dyDescent="0.25">
      <c r="A144" s="344"/>
      <c r="B144" s="344"/>
      <c r="G144" s="788" t="s">
        <v>143</v>
      </c>
      <c r="H144" s="789"/>
      <c r="I144" s="810" t="s">
        <v>202</v>
      </c>
      <c r="J144" s="811"/>
    </row>
    <row r="145" spans="1:14" s="194" customFormat="1" ht="30" customHeight="1" x14ac:dyDescent="0.2">
      <c r="A145" s="344"/>
      <c r="B145" s="344"/>
      <c r="G145" s="795" t="s">
        <v>149</v>
      </c>
      <c r="H145" s="796"/>
      <c r="I145" s="812">
        <v>162.66916371995444</v>
      </c>
      <c r="J145" s="813"/>
    </row>
    <row r="146" spans="1:14" s="194" customFormat="1" ht="30" customHeight="1" x14ac:dyDescent="0.2">
      <c r="A146" s="344"/>
      <c r="B146" s="344"/>
      <c r="G146" s="771" t="s">
        <v>150</v>
      </c>
      <c r="H146" s="772"/>
      <c r="I146" s="776">
        <v>117.03627932983072</v>
      </c>
      <c r="J146" s="777"/>
      <c r="N146" s="199"/>
    </row>
    <row r="147" spans="1:14" s="194" customFormat="1" ht="30" customHeight="1" x14ac:dyDescent="0.2">
      <c r="A147" s="344"/>
      <c r="B147" s="344"/>
      <c r="G147" s="771" t="s">
        <v>151</v>
      </c>
      <c r="H147" s="772"/>
      <c r="I147" s="570"/>
      <c r="J147" s="668">
        <v>145.4369783921118</v>
      </c>
      <c r="N147" s="220"/>
    </row>
    <row r="148" spans="1:14" s="194" customFormat="1" ht="30" customHeight="1" thickBot="1" x14ac:dyDescent="0.35">
      <c r="A148" s="251"/>
      <c r="B148" s="251"/>
      <c r="C148" s="284"/>
      <c r="D148" s="218"/>
      <c r="E148" s="218"/>
      <c r="F148" s="251"/>
      <c r="G148" s="790" t="s">
        <v>152</v>
      </c>
      <c r="H148" s="791"/>
      <c r="I148" s="808">
        <v>0</v>
      </c>
      <c r="J148" s="809"/>
      <c r="M148" s="341"/>
      <c r="N148" s="199"/>
    </row>
    <row r="149" spans="1:14" ht="30" customHeight="1" thickBot="1" x14ac:dyDescent="0.25">
      <c r="C149" s="1"/>
      <c r="D149" s="1"/>
      <c r="E149" s="1"/>
      <c r="G149" s="767" t="s">
        <v>139</v>
      </c>
      <c r="H149" s="768"/>
      <c r="I149" s="783">
        <v>425.142421441897</v>
      </c>
      <c r="J149" s="784"/>
      <c r="K149" s="194"/>
      <c r="L149" s="194"/>
      <c r="M149" s="220"/>
      <c r="N149" s="194"/>
    </row>
    <row r="150" spans="1:14" x14ac:dyDescent="0.2">
      <c r="C150" s="1"/>
      <c r="D150" s="1"/>
      <c r="E150" s="1"/>
      <c r="H150" s="346"/>
      <c r="I150" s="346"/>
      <c r="J150" s="194"/>
      <c r="K150" s="194"/>
      <c r="L150" s="194"/>
      <c r="M150" s="194"/>
      <c r="N150" s="194"/>
    </row>
    <row r="151" spans="1:14" ht="24.95" customHeight="1" x14ac:dyDescent="0.2">
      <c r="C151" s="1"/>
      <c r="D151" s="1"/>
      <c r="E151" s="1"/>
      <c r="H151" s="346"/>
      <c r="I151" s="346"/>
      <c r="J151" s="194"/>
      <c r="K151" s="194"/>
      <c r="L151" s="194"/>
      <c r="M151" s="194"/>
      <c r="N151" s="194"/>
    </row>
    <row r="152" spans="1:14" ht="24.95" customHeight="1" x14ac:dyDescent="0.2">
      <c r="C152" s="1"/>
      <c r="D152" s="1"/>
      <c r="E152" s="1"/>
      <c r="H152" s="346"/>
      <c r="I152" s="346"/>
    </row>
    <row r="153" spans="1:14" ht="24.95" customHeight="1" x14ac:dyDescent="0.2">
      <c r="C153" s="1"/>
      <c r="D153" s="1"/>
      <c r="E153" s="1"/>
    </row>
    <row r="154" spans="1:14" ht="24.95" customHeight="1" x14ac:dyDescent="0.2">
      <c r="C154" s="1"/>
      <c r="D154" s="1"/>
      <c r="E154" s="1"/>
    </row>
    <row r="155" spans="1:14" ht="24.95" customHeight="1" x14ac:dyDescent="0.2">
      <c r="C155" s="1"/>
      <c r="D155" s="1"/>
      <c r="E155" s="1"/>
    </row>
    <row r="156" spans="1:14" ht="24.95" customHeight="1" x14ac:dyDescent="0.2">
      <c r="C156" s="1"/>
      <c r="D156" s="1"/>
      <c r="E156" s="1"/>
    </row>
  </sheetData>
  <mergeCells count="144">
    <mergeCell ref="G147:H147"/>
    <mergeCell ref="G148:H148"/>
    <mergeCell ref="I148:J148"/>
    <mergeCell ref="G149:H149"/>
    <mergeCell ref="I149:J149"/>
    <mergeCell ref="G144:H144"/>
    <mergeCell ref="I144:J144"/>
    <mergeCell ref="G145:H145"/>
    <mergeCell ref="I145:J145"/>
    <mergeCell ref="G146:H146"/>
    <mergeCell ref="I146:J146"/>
    <mergeCell ref="A133:D133"/>
    <mergeCell ref="E111:F111"/>
    <mergeCell ref="A99:F99"/>
    <mergeCell ref="I99:O99"/>
    <mergeCell ref="M133:P133"/>
    <mergeCell ref="E112:F112"/>
    <mergeCell ref="E113:F113"/>
    <mergeCell ref="E114:F114"/>
    <mergeCell ref="E115:F115"/>
    <mergeCell ref="I100:J100"/>
    <mergeCell ref="M132:P132"/>
    <mergeCell ref="I102:J102"/>
    <mergeCell ref="I104:J104"/>
    <mergeCell ref="I105:J105"/>
    <mergeCell ref="A108:Q108"/>
    <mergeCell ref="E109:K109"/>
    <mergeCell ref="E110:F110"/>
    <mergeCell ref="A119:Q119"/>
    <mergeCell ref="A120:Q120"/>
    <mergeCell ref="B128:C128"/>
    <mergeCell ref="B129:C129"/>
    <mergeCell ref="A121:Q121"/>
    <mergeCell ref="A122:Q122"/>
    <mergeCell ref="B124:C124"/>
    <mergeCell ref="A142:Q142"/>
    <mergeCell ref="G143:J143"/>
    <mergeCell ref="B135:C135"/>
    <mergeCell ref="B136:C136"/>
    <mergeCell ref="B137:C137"/>
    <mergeCell ref="B138:C138"/>
    <mergeCell ref="B139:C139"/>
    <mergeCell ref="M134:N134"/>
    <mergeCell ref="M135:N135"/>
    <mergeCell ref="M136:N136"/>
    <mergeCell ref="M137:N137"/>
    <mergeCell ref="M138:N138"/>
    <mergeCell ref="M139:N139"/>
    <mergeCell ref="B125:C125"/>
    <mergeCell ref="B126:C126"/>
    <mergeCell ref="B127:C127"/>
    <mergeCell ref="A132:D132"/>
    <mergeCell ref="I103:J103"/>
    <mergeCell ref="E94:F94"/>
    <mergeCell ref="E95:F95"/>
    <mergeCell ref="E96:F96"/>
    <mergeCell ref="A98:Q98"/>
    <mergeCell ref="I101:J101"/>
    <mergeCell ref="I74:J74"/>
    <mergeCell ref="A87:Q87"/>
    <mergeCell ref="A89:Q89"/>
    <mergeCell ref="E91:F91"/>
    <mergeCell ref="B81:C81"/>
    <mergeCell ref="F81:G81"/>
    <mergeCell ref="B82:C82"/>
    <mergeCell ref="F82:G82"/>
    <mergeCell ref="B83:C83"/>
    <mergeCell ref="B84:C84"/>
    <mergeCell ref="F84:G84"/>
    <mergeCell ref="B85:C85"/>
    <mergeCell ref="F85:G85"/>
    <mergeCell ref="B79:E79"/>
    <mergeCell ref="B78:E78"/>
    <mergeCell ref="J78:N78"/>
    <mergeCell ref="K80:L80"/>
    <mergeCell ref="K84:L84"/>
    <mergeCell ref="J86:P86"/>
    <mergeCell ref="I69:J69"/>
    <mergeCell ref="I70:J70"/>
    <mergeCell ref="I71:J71"/>
    <mergeCell ref="B80:C80"/>
    <mergeCell ref="F80:G80"/>
    <mergeCell ref="E92:F92"/>
    <mergeCell ref="E93:F93"/>
    <mergeCell ref="E65:F65"/>
    <mergeCell ref="I53:J53"/>
    <mergeCell ref="I54:J54"/>
    <mergeCell ref="I55:J55"/>
    <mergeCell ref="I56:J56"/>
    <mergeCell ref="I57:J57"/>
    <mergeCell ref="E59:K59"/>
    <mergeCell ref="A67:Q67"/>
    <mergeCell ref="A68:F68"/>
    <mergeCell ref="I68:O68"/>
    <mergeCell ref="K79:M79"/>
    <mergeCell ref="K85:L85"/>
    <mergeCell ref="K81:L81"/>
    <mergeCell ref="K82:L82"/>
    <mergeCell ref="K83:L83"/>
    <mergeCell ref="I72:J72"/>
    <mergeCell ref="I73:J73"/>
    <mergeCell ref="A25:A27"/>
    <mergeCell ref="A28:A29"/>
    <mergeCell ref="A30:A33"/>
    <mergeCell ref="A36:B36"/>
    <mergeCell ref="E60:F60"/>
    <mergeCell ref="E61:F61"/>
    <mergeCell ref="E62:F62"/>
    <mergeCell ref="E63:F63"/>
    <mergeCell ref="E64:F64"/>
    <mergeCell ref="E47:F47"/>
    <mergeCell ref="E48:F48"/>
    <mergeCell ref="A50:Q50"/>
    <mergeCell ref="A51:F51"/>
    <mergeCell ref="I51:O51"/>
    <mergeCell ref="I52:J52"/>
    <mergeCell ref="A40:Q40"/>
    <mergeCell ref="A41:Q41"/>
    <mergeCell ref="E43:F43"/>
    <mergeCell ref="E44:F44"/>
    <mergeCell ref="E45:F45"/>
    <mergeCell ref="E46:F46"/>
    <mergeCell ref="A8:A10"/>
    <mergeCell ref="A11:A12"/>
    <mergeCell ref="A13:A16"/>
    <mergeCell ref="A19:B19"/>
    <mergeCell ref="A21:Q21"/>
    <mergeCell ref="A23:A24"/>
    <mergeCell ref="B23:B24"/>
    <mergeCell ref="A1:Q1"/>
    <mergeCell ref="A2:Q2"/>
    <mergeCell ref="A4:Q4"/>
    <mergeCell ref="A6:A7"/>
    <mergeCell ref="B6:B7"/>
    <mergeCell ref="C6:E6"/>
    <mergeCell ref="F6:H6"/>
    <mergeCell ref="I6:K6"/>
    <mergeCell ref="L6:N6"/>
    <mergeCell ref="O6:Q6"/>
    <mergeCell ref="C23:E23"/>
    <mergeCell ref="F23:H23"/>
    <mergeCell ref="I23:K23"/>
    <mergeCell ref="L23:N23"/>
    <mergeCell ref="O23:Q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&amp;L&amp;"Rockwell,Normal"&amp;11SNH/DFI/DPR/DCO/23</oddHeader>
    <oddFooter>&amp;R&amp;"Rockwell,Normal"&amp;8&amp;P</oddFooter>
  </headerFooter>
  <rowBreaks count="3" manualBreakCount="3">
    <brk id="39" max="16" man="1"/>
    <brk id="76" max="16" man="1"/>
    <brk id="117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theme="4" tint="0.39997558519241921"/>
  </sheetPr>
  <dimension ref="A1:AE168"/>
  <sheetViews>
    <sheetView tabSelected="1" view="pageBreakPreview" topLeftCell="A136" zoomScale="60" zoomScaleNormal="100" workbookViewId="0">
      <selection activeCell="N164" sqref="N164"/>
    </sheetView>
  </sheetViews>
  <sheetFormatPr baseColWidth="10" defaultRowHeight="12.75" x14ac:dyDescent="0.2"/>
  <cols>
    <col min="1" max="1" width="18.140625" style="1" customWidth="1"/>
    <col min="2" max="2" width="17.28515625" style="345" customWidth="1"/>
    <col min="3" max="3" width="18.42578125" style="345" customWidth="1"/>
    <col min="4" max="4" width="15.7109375" style="345" customWidth="1"/>
    <col min="5" max="5" width="15.140625" style="345" customWidth="1"/>
    <col min="6" max="6" width="13.7109375" style="1" customWidth="1"/>
    <col min="7" max="7" width="14.28515625" style="1" customWidth="1"/>
    <col min="8" max="8" width="18.28515625" style="1" customWidth="1"/>
    <col min="9" max="10" width="13.85546875" style="1" customWidth="1"/>
    <col min="11" max="11" width="15.28515625" style="1" customWidth="1"/>
    <col min="12" max="12" width="18.5703125" style="1" customWidth="1"/>
    <col min="13" max="13" width="13.140625" style="1" customWidth="1"/>
    <col min="14" max="14" width="32.5703125" style="1" bestFit="1" customWidth="1"/>
    <col min="15" max="15" width="19" style="1" customWidth="1"/>
    <col min="16" max="16" width="17.85546875" style="1" customWidth="1"/>
    <col min="17" max="17" width="15" style="1" customWidth="1"/>
    <col min="18" max="19" width="11.42578125" style="1"/>
    <col min="20" max="20" width="17.7109375" style="1" customWidth="1"/>
    <col min="21" max="256" width="11.42578125" style="1"/>
    <col min="257" max="257" width="18.140625" style="1" customWidth="1"/>
    <col min="258" max="258" width="17.28515625" style="1" customWidth="1"/>
    <col min="259" max="259" width="16" style="1" customWidth="1"/>
    <col min="260" max="260" width="12.42578125" style="1" customWidth="1"/>
    <col min="261" max="261" width="12.28515625" style="1" customWidth="1"/>
    <col min="262" max="262" width="13.7109375" style="1" customWidth="1"/>
    <col min="263" max="263" width="14.28515625" style="1" customWidth="1"/>
    <col min="264" max="264" width="15.140625" style="1" customWidth="1"/>
    <col min="265" max="266" width="13.85546875" style="1" customWidth="1"/>
    <col min="267" max="267" width="15.28515625" style="1" customWidth="1"/>
    <col min="268" max="268" width="15" style="1" customWidth="1"/>
    <col min="269" max="269" width="11.42578125" style="1" customWidth="1"/>
    <col min="270" max="270" width="11.5703125" style="1" customWidth="1"/>
    <col min="271" max="271" width="12.28515625" style="1" customWidth="1"/>
    <col min="272" max="272" width="12.7109375" style="1" customWidth="1"/>
    <col min="273" max="273" width="12.140625" style="1" customWidth="1"/>
    <col min="274" max="275" width="11.42578125" style="1"/>
    <col min="276" max="276" width="17.7109375" style="1" customWidth="1"/>
    <col min="277" max="512" width="11.42578125" style="1"/>
    <col min="513" max="513" width="18.140625" style="1" customWidth="1"/>
    <col min="514" max="514" width="17.28515625" style="1" customWidth="1"/>
    <col min="515" max="515" width="16" style="1" customWidth="1"/>
    <col min="516" max="516" width="12.42578125" style="1" customWidth="1"/>
    <col min="517" max="517" width="12.28515625" style="1" customWidth="1"/>
    <col min="518" max="518" width="13.7109375" style="1" customWidth="1"/>
    <col min="519" max="519" width="14.28515625" style="1" customWidth="1"/>
    <col min="520" max="520" width="15.140625" style="1" customWidth="1"/>
    <col min="521" max="522" width="13.85546875" style="1" customWidth="1"/>
    <col min="523" max="523" width="15.28515625" style="1" customWidth="1"/>
    <col min="524" max="524" width="15" style="1" customWidth="1"/>
    <col min="525" max="525" width="11.42578125" style="1" customWidth="1"/>
    <col min="526" max="526" width="11.5703125" style="1" customWidth="1"/>
    <col min="527" max="527" width="12.28515625" style="1" customWidth="1"/>
    <col min="528" max="528" width="12.7109375" style="1" customWidth="1"/>
    <col min="529" max="529" width="12.140625" style="1" customWidth="1"/>
    <col min="530" max="531" width="11.42578125" style="1"/>
    <col min="532" max="532" width="17.7109375" style="1" customWidth="1"/>
    <col min="533" max="768" width="11.42578125" style="1"/>
    <col min="769" max="769" width="18.140625" style="1" customWidth="1"/>
    <col min="770" max="770" width="17.28515625" style="1" customWidth="1"/>
    <col min="771" max="771" width="16" style="1" customWidth="1"/>
    <col min="772" max="772" width="12.42578125" style="1" customWidth="1"/>
    <col min="773" max="773" width="12.28515625" style="1" customWidth="1"/>
    <col min="774" max="774" width="13.7109375" style="1" customWidth="1"/>
    <col min="775" max="775" width="14.28515625" style="1" customWidth="1"/>
    <col min="776" max="776" width="15.140625" style="1" customWidth="1"/>
    <col min="777" max="778" width="13.85546875" style="1" customWidth="1"/>
    <col min="779" max="779" width="15.28515625" style="1" customWidth="1"/>
    <col min="780" max="780" width="15" style="1" customWidth="1"/>
    <col min="781" max="781" width="11.42578125" style="1" customWidth="1"/>
    <col min="782" max="782" width="11.5703125" style="1" customWidth="1"/>
    <col min="783" max="783" width="12.28515625" style="1" customWidth="1"/>
    <col min="784" max="784" width="12.7109375" style="1" customWidth="1"/>
    <col min="785" max="785" width="12.140625" style="1" customWidth="1"/>
    <col min="786" max="787" width="11.42578125" style="1"/>
    <col min="788" max="788" width="17.7109375" style="1" customWidth="1"/>
    <col min="789" max="1024" width="11.42578125" style="1"/>
    <col min="1025" max="1025" width="18.140625" style="1" customWidth="1"/>
    <col min="1026" max="1026" width="17.28515625" style="1" customWidth="1"/>
    <col min="1027" max="1027" width="16" style="1" customWidth="1"/>
    <col min="1028" max="1028" width="12.42578125" style="1" customWidth="1"/>
    <col min="1029" max="1029" width="12.28515625" style="1" customWidth="1"/>
    <col min="1030" max="1030" width="13.7109375" style="1" customWidth="1"/>
    <col min="1031" max="1031" width="14.28515625" style="1" customWidth="1"/>
    <col min="1032" max="1032" width="15.140625" style="1" customWidth="1"/>
    <col min="1033" max="1034" width="13.85546875" style="1" customWidth="1"/>
    <col min="1035" max="1035" width="15.28515625" style="1" customWidth="1"/>
    <col min="1036" max="1036" width="15" style="1" customWidth="1"/>
    <col min="1037" max="1037" width="11.42578125" style="1" customWidth="1"/>
    <col min="1038" max="1038" width="11.5703125" style="1" customWidth="1"/>
    <col min="1039" max="1039" width="12.28515625" style="1" customWidth="1"/>
    <col min="1040" max="1040" width="12.7109375" style="1" customWidth="1"/>
    <col min="1041" max="1041" width="12.140625" style="1" customWidth="1"/>
    <col min="1042" max="1043" width="11.42578125" style="1"/>
    <col min="1044" max="1044" width="17.7109375" style="1" customWidth="1"/>
    <col min="1045" max="1280" width="11.42578125" style="1"/>
    <col min="1281" max="1281" width="18.140625" style="1" customWidth="1"/>
    <col min="1282" max="1282" width="17.28515625" style="1" customWidth="1"/>
    <col min="1283" max="1283" width="16" style="1" customWidth="1"/>
    <col min="1284" max="1284" width="12.42578125" style="1" customWidth="1"/>
    <col min="1285" max="1285" width="12.28515625" style="1" customWidth="1"/>
    <col min="1286" max="1286" width="13.7109375" style="1" customWidth="1"/>
    <col min="1287" max="1287" width="14.28515625" style="1" customWidth="1"/>
    <col min="1288" max="1288" width="15.140625" style="1" customWidth="1"/>
    <col min="1289" max="1290" width="13.85546875" style="1" customWidth="1"/>
    <col min="1291" max="1291" width="15.28515625" style="1" customWidth="1"/>
    <col min="1292" max="1292" width="15" style="1" customWidth="1"/>
    <col min="1293" max="1293" width="11.42578125" style="1" customWidth="1"/>
    <col min="1294" max="1294" width="11.5703125" style="1" customWidth="1"/>
    <col min="1295" max="1295" width="12.28515625" style="1" customWidth="1"/>
    <col min="1296" max="1296" width="12.7109375" style="1" customWidth="1"/>
    <col min="1297" max="1297" width="12.140625" style="1" customWidth="1"/>
    <col min="1298" max="1299" width="11.42578125" style="1"/>
    <col min="1300" max="1300" width="17.7109375" style="1" customWidth="1"/>
    <col min="1301" max="1536" width="11.42578125" style="1"/>
    <col min="1537" max="1537" width="18.140625" style="1" customWidth="1"/>
    <col min="1538" max="1538" width="17.28515625" style="1" customWidth="1"/>
    <col min="1539" max="1539" width="16" style="1" customWidth="1"/>
    <col min="1540" max="1540" width="12.42578125" style="1" customWidth="1"/>
    <col min="1541" max="1541" width="12.28515625" style="1" customWidth="1"/>
    <col min="1542" max="1542" width="13.7109375" style="1" customWidth="1"/>
    <col min="1543" max="1543" width="14.28515625" style="1" customWidth="1"/>
    <col min="1544" max="1544" width="15.140625" style="1" customWidth="1"/>
    <col min="1545" max="1546" width="13.85546875" style="1" customWidth="1"/>
    <col min="1547" max="1547" width="15.28515625" style="1" customWidth="1"/>
    <col min="1548" max="1548" width="15" style="1" customWidth="1"/>
    <col min="1549" max="1549" width="11.42578125" style="1" customWidth="1"/>
    <col min="1550" max="1550" width="11.5703125" style="1" customWidth="1"/>
    <col min="1551" max="1551" width="12.28515625" style="1" customWidth="1"/>
    <col min="1552" max="1552" width="12.7109375" style="1" customWidth="1"/>
    <col min="1553" max="1553" width="12.140625" style="1" customWidth="1"/>
    <col min="1554" max="1555" width="11.42578125" style="1"/>
    <col min="1556" max="1556" width="17.7109375" style="1" customWidth="1"/>
    <col min="1557" max="1792" width="11.42578125" style="1"/>
    <col min="1793" max="1793" width="18.140625" style="1" customWidth="1"/>
    <col min="1794" max="1794" width="17.28515625" style="1" customWidth="1"/>
    <col min="1795" max="1795" width="16" style="1" customWidth="1"/>
    <col min="1796" max="1796" width="12.42578125" style="1" customWidth="1"/>
    <col min="1797" max="1797" width="12.28515625" style="1" customWidth="1"/>
    <col min="1798" max="1798" width="13.7109375" style="1" customWidth="1"/>
    <col min="1799" max="1799" width="14.28515625" style="1" customWidth="1"/>
    <col min="1800" max="1800" width="15.140625" style="1" customWidth="1"/>
    <col min="1801" max="1802" width="13.85546875" style="1" customWidth="1"/>
    <col min="1803" max="1803" width="15.28515625" style="1" customWidth="1"/>
    <col min="1804" max="1804" width="15" style="1" customWidth="1"/>
    <col min="1805" max="1805" width="11.42578125" style="1" customWidth="1"/>
    <col min="1806" max="1806" width="11.5703125" style="1" customWidth="1"/>
    <col min="1807" max="1807" width="12.28515625" style="1" customWidth="1"/>
    <col min="1808" max="1808" width="12.7109375" style="1" customWidth="1"/>
    <col min="1809" max="1809" width="12.140625" style="1" customWidth="1"/>
    <col min="1810" max="1811" width="11.42578125" style="1"/>
    <col min="1812" max="1812" width="17.7109375" style="1" customWidth="1"/>
    <col min="1813" max="2048" width="11.42578125" style="1"/>
    <col min="2049" max="2049" width="18.140625" style="1" customWidth="1"/>
    <col min="2050" max="2050" width="17.28515625" style="1" customWidth="1"/>
    <col min="2051" max="2051" width="16" style="1" customWidth="1"/>
    <col min="2052" max="2052" width="12.42578125" style="1" customWidth="1"/>
    <col min="2053" max="2053" width="12.28515625" style="1" customWidth="1"/>
    <col min="2054" max="2054" width="13.7109375" style="1" customWidth="1"/>
    <col min="2055" max="2055" width="14.28515625" style="1" customWidth="1"/>
    <col min="2056" max="2056" width="15.140625" style="1" customWidth="1"/>
    <col min="2057" max="2058" width="13.85546875" style="1" customWidth="1"/>
    <col min="2059" max="2059" width="15.28515625" style="1" customWidth="1"/>
    <col min="2060" max="2060" width="15" style="1" customWidth="1"/>
    <col min="2061" max="2061" width="11.42578125" style="1" customWidth="1"/>
    <col min="2062" max="2062" width="11.5703125" style="1" customWidth="1"/>
    <col min="2063" max="2063" width="12.28515625" style="1" customWidth="1"/>
    <col min="2064" max="2064" width="12.7109375" style="1" customWidth="1"/>
    <col min="2065" max="2065" width="12.140625" style="1" customWidth="1"/>
    <col min="2066" max="2067" width="11.42578125" style="1"/>
    <col min="2068" max="2068" width="17.7109375" style="1" customWidth="1"/>
    <col min="2069" max="2304" width="11.42578125" style="1"/>
    <col min="2305" max="2305" width="18.140625" style="1" customWidth="1"/>
    <col min="2306" max="2306" width="17.28515625" style="1" customWidth="1"/>
    <col min="2307" max="2307" width="16" style="1" customWidth="1"/>
    <col min="2308" max="2308" width="12.42578125" style="1" customWidth="1"/>
    <col min="2309" max="2309" width="12.28515625" style="1" customWidth="1"/>
    <col min="2310" max="2310" width="13.7109375" style="1" customWidth="1"/>
    <col min="2311" max="2311" width="14.28515625" style="1" customWidth="1"/>
    <col min="2312" max="2312" width="15.140625" style="1" customWidth="1"/>
    <col min="2313" max="2314" width="13.85546875" style="1" customWidth="1"/>
    <col min="2315" max="2315" width="15.28515625" style="1" customWidth="1"/>
    <col min="2316" max="2316" width="15" style="1" customWidth="1"/>
    <col min="2317" max="2317" width="11.42578125" style="1" customWidth="1"/>
    <col min="2318" max="2318" width="11.5703125" style="1" customWidth="1"/>
    <col min="2319" max="2319" width="12.28515625" style="1" customWidth="1"/>
    <col min="2320" max="2320" width="12.7109375" style="1" customWidth="1"/>
    <col min="2321" max="2321" width="12.140625" style="1" customWidth="1"/>
    <col min="2322" max="2323" width="11.42578125" style="1"/>
    <col min="2324" max="2324" width="17.7109375" style="1" customWidth="1"/>
    <col min="2325" max="2560" width="11.42578125" style="1"/>
    <col min="2561" max="2561" width="18.140625" style="1" customWidth="1"/>
    <col min="2562" max="2562" width="17.28515625" style="1" customWidth="1"/>
    <col min="2563" max="2563" width="16" style="1" customWidth="1"/>
    <col min="2564" max="2564" width="12.42578125" style="1" customWidth="1"/>
    <col min="2565" max="2565" width="12.28515625" style="1" customWidth="1"/>
    <col min="2566" max="2566" width="13.7109375" style="1" customWidth="1"/>
    <col min="2567" max="2567" width="14.28515625" style="1" customWidth="1"/>
    <col min="2568" max="2568" width="15.140625" style="1" customWidth="1"/>
    <col min="2569" max="2570" width="13.85546875" style="1" customWidth="1"/>
    <col min="2571" max="2571" width="15.28515625" style="1" customWidth="1"/>
    <col min="2572" max="2572" width="15" style="1" customWidth="1"/>
    <col min="2573" max="2573" width="11.42578125" style="1" customWidth="1"/>
    <col min="2574" max="2574" width="11.5703125" style="1" customWidth="1"/>
    <col min="2575" max="2575" width="12.28515625" style="1" customWidth="1"/>
    <col min="2576" max="2576" width="12.7109375" style="1" customWidth="1"/>
    <col min="2577" max="2577" width="12.140625" style="1" customWidth="1"/>
    <col min="2578" max="2579" width="11.42578125" style="1"/>
    <col min="2580" max="2580" width="17.7109375" style="1" customWidth="1"/>
    <col min="2581" max="2816" width="11.42578125" style="1"/>
    <col min="2817" max="2817" width="18.140625" style="1" customWidth="1"/>
    <col min="2818" max="2818" width="17.28515625" style="1" customWidth="1"/>
    <col min="2819" max="2819" width="16" style="1" customWidth="1"/>
    <col min="2820" max="2820" width="12.42578125" style="1" customWidth="1"/>
    <col min="2821" max="2821" width="12.28515625" style="1" customWidth="1"/>
    <col min="2822" max="2822" width="13.7109375" style="1" customWidth="1"/>
    <col min="2823" max="2823" width="14.28515625" style="1" customWidth="1"/>
    <col min="2824" max="2824" width="15.140625" style="1" customWidth="1"/>
    <col min="2825" max="2826" width="13.85546875" style="1" customWidth="1"/>
    <col min="2827" max="2827" width="15.28515625" style="1" customWidth="1"/>
    <col min="2828" max="2828" width="15" style="1" customWidth="1"/>
    <col min="2829" max="2829" width="11.42578125" style="1" customWidth="1"/>
    <col min="2830" max="2830" width="11.5703125" style="1" customWidth="1"/>
    <col min="2831" max="2831" width="12.28515625" style="1" customWidth="1"/>
    <col min="2832" max="2832" width="12.7109375" style="1" customWidth="1"/>
    <col min="2833" max="2833" width="12.140625" style="1" customWidth="1"/>
    <col min="2834" max="2835" width="11.42578125" style="1"/>
    <col min="2836" max="2836" width="17.7109375" style="1" customWidth="1"/>
    <col min="2837" max="3072" width="11.42578125" style="1"/>
    <col min="3073" max="3073" width="18.140625" style="1" customWidth="1"/>
    <col min="3074" max="3074" width="17.28515625" style="1" customWidth="1"/>
    <col min="3075" max="3075" width="16" style="1" customWidth="1"/>
    <col min="3076" max="3076" width="12.42578125" style="1" customWidth="1"/>
    <col min="3077" max="3077" width="12.28515625" style="1" customWidth="1"/>
    <col min="3078" max="3078" width="13.7109375" style="1" customWidth="1"/>
    <col min="3079" max="3079" width="14.28515625" style="1" customWidth="1"/>
    <col min="3080" max="3080" width="15.140625" style="1" customWidth="1"/>
    <col min="3081" max="3082" width="13.85546875" style="1" customWidth="1"/>
    <col min="3083" max="3083" width="15.28515625" style="1" customWidth="1"/>
    <col min="3084" max="3084" width="15" style="1" customWidth="1"/>
    <col min="3085" max="3085" width="11.42578125" style="1" customWidth="1"/>
    <col min="3086" max="3086" width="11.5703125" style="1" customWidth="1"/>
    <col min="3087" max="3087" width="12.28515625" style="1" customWidth="1"/>
    <col min="3088" max="3088" width="12.7109375" style="1" customWidth="1"/>
    <col min="3089" max="3089" width="12.140625" style="1" customWidth="1"/>
    <col min="3090" max="3091" width="11.42578125" style="1"/>
    <col min="3092" max="3092" width="17.7109375" style="1" customWidth="1"/>
    <col min="3093" max="3328" width="11.42578125" style="1"/>
    <col min="3329" max="3329" width="18.140625" style="1" customWidth="1"/>
    <col min="3330" max="3330" width="17.28515625" style="1" customWidth="1"/>
    <col min="3331" max="3331" width="16" style="1" customWidth="1"/>
    <col min="3332" max="3332" width="12.42578125" style="1" customWidth="1"/>
    <col min="3333" max="3333" width="12.28515625" style="1" customWidth="1"/>
    <col min="3334" max="3334" width="13.7109375" style="1" customWidth="1"/>
    <col min="3335" max="3335" width="14.28515625" style="1" customWidth="1"/>
    <col min="3336" max="3336" width="15.140625" style="1" customWidth="1"/>
    <col min="3337" max="3338" width="13.85546875" style="1" customWidth="1"/>
    <col min="3339" max="3339" width="15.28515625" style="1" customWidth="1"/>
    <col min="3340" max="3340" width="15" style="1" customWidth="1"/>
    <col min="3341" max="3341" width="11.42578125" style="1" customWidth="1"/>
    <col min="3342" max="3342" width="11.5703125" style="1" customWidth="1"/>
    <col min="3343" max="3343" width="12.28515625" style="1" customWidth="1"/>
    <col min="3344" max="3344" width="12.7109375" style="1" customWidth="1"/>
    <col min="3345" max="3345" width="12.140625" style="1" customWidth="1"/>
    <col min="3346" max="3347" width="11.42578125" style="1"/>
    <col min="3348" max="3348" width="17.7109375" style="1" customWidth="1"/>
    <col min="3349" max="3584" width="11.42578125" style="1"/>
    <col min="3585" max="3585" width="18.140625" style="1" customWidth="1"/>
    <col min="3586" max="3586" width="17.28515625" style="1" customWidth="1"/>
    <col min="3587" max="3587" width="16" style="1" customWidth="1"/>
    <col min="3588" max="3588" width="12.42578125" style="1" customWidth="1"/>
    <col min="3589" max="3589" width="12.28515625" style="1" customWidth="1"/>
    <col min="3590" max="3590" width="13.7109375" style="1" customWidth="1"/>
    <col min="3591" max="3591" width="14.28515625" style="1" customWidth="1"/>
    <col min="3592" max="3592" width="15.140625" style="1" customWidth="1"/>
    <col min="3593" max="3594" width="13.85546875" style="1" customWidth="1"/>
    <col min="3595" max="3595" width="15.28515625" style="1" customWidth="1"/>
    <col min="3596" max="3596" width="15" style="1" customWidth="1"/>
    <col min="3597" max="3597" width="11.42578125" style="1" customWidth="1"/>
    <col min="3598" max="3598" width="11.5703125" style="1" customWidth="1"/>
    <col min="3599" max="3599" width="12.28515625" style="1" customWidth="1"/>
    <col min="3600" max="3600" width="12.7109375" style="1" customWidth="1"/>
    <col min="3601" max="3601" width="12.140625" style="1" customWidth="1"/>
    <col min="3602" max="3603" width="11.42578125" style="1"/>
    <col min="3604" max="3604" width="17.7109375" style="1" customWidth="1"/>
    <col min="3605" max="3840" width="11.42578125" style="1"/>
    <col min="3841" max="3841" width="18.140625" style="1" customWidth="1"/>
    <col min="3842" max="3842" width="17.28515625" style="1" customWidth="1"/>
    <col min="3843" max="3843" width="16" style="1" customWidth="1"/>
    <col min="3844" max="3844" width="12.42578125" style="1" customWidth="1"/>
    <col min="3845" max="3845" width="12.28515625" style="1" customWidth="1"/>
    <col min="3846" max="3846" width="13.7109375" style="1" customWidth="1"/>
    <col min="3847" max="3847" width="14.28515625" style="1" customWidth="1"/>
    <col min="3848" max="3848" width="15.140625" style="1" customWidth="1"/>
    <col min="3849" max="3850" width="13.85546875" style="1" customWidth="1"/>
    <col min="3851" max="3851" width="15.28515625" style="1" customWidth="1"/>
    <col min="3852" max="3852" width="15" style="1" customWidth="1"/>
    <col min="3853" max="3853" width="11.42578125" style="1" customWidth="1"/>
    <col min="3854" max="3854" width="11.5703125" style="1" customWidth="1"/>
    <col min="3855" max="3855" width="12.28515625" style="1" customWidth="1"/>
    <col min="3856" max="3856" width="12.7109375" style="1" customWidth="1"/>
    <col min="3857" max="3857" width="12.140625" style="1" customWidth="1"/>
    <col min="3858" max="3859" width="11.42578125" style="1"/>
    <col min="3860" max="3860" width="17.7109375" style="1" customWidth="1"/>
    <col min="3861" max="4096" width="11.42578125" style="1"/>
    <col min="4097" max="4097" width="18.140625" style="1" customWidth="1"/>
    <col min="4098" max="4098" width="17.28515625" style="1" customWidth="1"/>
    <col min="4099" max="4099" width="16" style="1" customWidth="1"/>
    <col min="4100" max="4100" width="12.42578125" style="1" customWidth="1"/>
    <col min="4101" max="4101" width="12.28515625" style="1" customWidth="1"/>
    <col min="4102" max="4102" width="13.7109375" style="1" customWidth="1"/>
    <col min="4103" max="4103" width="14.28515625" style="1" customWidth="1"/>
    <col min="4104" max="4104" width="15.140625" style="1" customWidth="1"/>
    <col min="4105" max="4106" width="13.85546875" style="1" customWidth="1"/>
    <col min="4107" max="4107" width="15.28515625" style="1" customWidth="1"/>
    <col min="4108" max="4108" width="15" style="1" customWidth="1"/>
    <col min="4109" max="4109" width="11.42578125" style="1" customWidth="1"/>
    <col min="4110" max="4110" width="11.5703125" style="1" customWidth="1"/>
    <col min="4111" max="4111" width="12.28515625" style="1" customWidth="1"/>
    <col min="4112" max="4112" width="12.7109375" style="1" customWidth="1"/>
    <col min="4113" max="4113" width="12.140625" style="1" customWidth="1"/>
    <col min="4114" max="4115" width="11.42578125" style="1"/>
    <col min="4116" max="4116" width="17.7109375" style="1" customWidth="1"/>
    <col min="4117" max="4352" width="11.42578125" style="1"/>
    <col min="4353" max="4353" width="18.140625" style="1" customWidth="1"/>
    <col min="4354" max="4354" width="17.28515625" style="1" customWidth="1"/>
    <col min="4355" max="4355" width="16" style="1" customWidth="1"/>
    <col min="4356" max="4356" width="12.42578125" style="1" customWidth="1"/>
    <col min="4357" max="4357" width="12.28515625" style="1" customWidth="1"/>
    <col min="4358" max="4358" width="13.7109375" style="1" customWidth="1"/>
    <col min="4359" max="4359" width="14.28515625" style="1" customWidth="1"/>
    <col min="4360" max="4360" width="15.140625" style="1" customWidth="1"/>
    <col min="4361" max="4362" width="13.85546875" style="1" customWidth="1"/>
    <col min="4363" max="4363" width="15.28515625" style="1" customWidth="1"/>
    <col min="4364" max="4364" width="15" style="1" customWidth="1"/>
    <col min="4365" max="4365" width="11.42578125" style="1" customWidth="1"/>
    <col min="4366" max="4366" width="11.5703125" style="1" customWidth="1"/>
    <col min="4367" max="4367" width="12.28515625" style="1" customWidth="1"/>
    <col min="4368" max="4368" width="12.7109375" style="1" customWidth="1"/>
    <col min="4369" max="4369" width="12.140625" style="1" customWidth="1"/>
    <col min="4370" max="4371" width="11.42578125" style="1"/>
    <col min="4372" max="4372" width="17.7109375" style="1" customWidth="1"/>
    <col min="4373" max="4608" width="11.42578125" style="1"/>
    <col min="4609" max="4609" width="18.140625" style="1" customWidth="1"/>
    <col min="4610" max="4610" width="17.28515625" style="1" customWidth="1"/>
    <col min="4611" max="4611" width="16" style="1" customWidth="1"/>
    <col min="4612" max="4612" width="12.42578125" style="1" customWidth="1"/>
    <col min="4613" max="4613" width="12.28515625" style="1" customWidth="1"/>
    <col min="4614" max="4614" width="13.7109375" style="1" customWidth="1"/>
    <col min="4615" max="4615" width="14.28515625" style="1" customWidth="1"/>
    <col min="4616" max="4616" width="15.140625" style="1" customWidth="1"/>
    <col min="4617" max="4618" width="13.85546875" style="1" customWidth="1"/>
    <col min="4619" max="4619" width="15.28515625" style="1" customWidth="1"/>
    <col min="4620" max="4620" width="15" style="1" customWidth="1"/>
    <col min="4621" max="4621" width="11.42578125" style="1" customWidth="1"/>
    <col min="4622" max="4622" width="11.5703125" style="1" customWidth="1"/>
    <col min="4623" max="4623" width="12.28515625" style="1" customWidth="1"/>
    <col min="4624" max="4624" width="12.7109375" style="1" customWidth="1"/>
    <col min="4625" max="4625" width="12.140625" style="1" customWidth="1"/>
    <col min="4626" max="4627" width="11.42578125" style="1"/>
    <col min="4628" max="4628" width="17.7109375" style="1" customWidth="1"/>
    <col min="4629" max="4864" width="11.42578125" style="1"/>
    <col min="4865" max="4865" width="18.140625" style="1" customWidth="1"/>
    <col min="4866" max="4866" width="17.28515625" style="1" customWidth="1"/>
    <col min="4867" max="4867" width="16" style="1" customWidth="1"/>
    <col min="4868" max="4868" width="12.42578125" style="1" customWidth="1"/>
    <col min="4869" max="4869" width="12.28515625" style="1" customWidth="1"/>
    <col min="4870" max="4870" width="13.7109375" style="1" customWidth="1"/>
    <col min="4871" max="4871" width="14.28515625" style="1" customWidth="1"/>
    <col min="4872" max="4872" width="15.140625" style="1" customWidth="1"/>
    <col min="4873" max="4874" width="13.85546875" style="1" customWidth="1"/>
    <col min="4875" max="4875" width="15.28515625" style="1" customWidth="1"/>
    <col min="4876" max="4876" width="15" style="1" customWidth="1"/>
    <col min="4877" max="4877" width="11.42578125" style="1" customWidth="1"/>
    <col min="4878" max="4878" width="11.5703125" style="1" customWidth="1"/>
    <col min="4879" max="4879" width="12.28515625" style="1" customWidth="1"/>
    <col min="4880" max="4880" width="12.7109375" style="1" customWidth="1"/>
    <col min="4881" max="4881" width="12.140625" style="1" customWidth="1"/>
    <col min="4882" max="4883" width="11.42578125" style="1"/>
    <col min="4884" max="4884" width="17.7109375" style="1" customWidth="1"/>
    <col min="4885" max="5120" width="11.42578125" style="1"/>
    <col min="5121" max="5121" width="18.140625" style="1" customWidth="1"/>
    <col min="5122" max="5122" width="17.28515625" style="1" customWidth="1"/>
    <col min="5123" max="5123" width="16" style="1" customWidth="1"/>
    <col min="5124" max="5124" width="12.42578125" style="1" customWidth="1"/>
    <col min="5125" max="5125" width="12.28515625" style="1" customWidth="1"/>
    <col min="5126" max="5126" width="13.7109375" style="1" customWidth="1"/>
    <col min="5127" max="5127" width="14.28515625" style="1" customWidth="1"/>
    <col min="5128" max="5128" width="15.140625" style="1" customWidth="1"/>
    <col min="5129" max="5130" width="13.85546875" style="1" customWidth="1"/>
    <col min="5131" max="5131" width="15.28515625" style="1" customWidth="1"/>
    <col min="5132" max="5132" width="15" style="1" customWidth="1"/>
    <col min="5133" max="5133" width="11.42578125" style="1" customWidth="1"/>
    <col min="5134" max="5134" width="11.5703125" style="1" customWidth="1"/>
    <col min="5135" max="5135" width="12.28515625" style="1" customWidth="1"/>
    <col min="5136" max="5136" width="12.7109375" style="1" customWidth="1"/>
    <col min="5137" max="5137" width="12.140625" style="1" customWidth="1"/>
    <col min="5138" max="5139" width="11.42578125" style="1"/>
    <col min="5140" max="5140" width="17.7109375" style="1" customWidth="1"/>
    <col min="5141" max="5376" width="11.42578125" style="1"/>
    <col min="5377" max="5377" width="18.140625" style="1" customWidth="1"/>
    <col min="5378" max="5378" width="17.28515625" style="1" customWidth="1"/>
    <col min="5379" max="5379" width="16" style="1" customWidth="1"/>
    <col min="5380" max="5380" width="12.42578125" style="1" customWidth="1"/>
    <col min="5381" max="5381" width="12.28515625" style="1" customWidth="1"/>
    <col min="5382" max="5382" width="13.7109375" style="1" customWidth="1"/>
    <col min="5383" max="5383" width="14.28515625" style="1" customWidth="1"/>
    <col min="5384" max="5384" width="15.140625" style="1" customWidth="1"/>
    <col min="5385" max="5386" width="13.85546875" style="1" customWidth="1"/>
    <col min="5387" max="5387" width="15.28515625" style="1" customWidth="1"/>
    <col min="5388" max="5388" width="15" style="1" customWidth="1"/>
    <col min="5389" max="5389" width="11.42578125" style="1" customWidth="1"/>
    <col min="5390" max="5390" width="11.5703125" style="1" customWidth="1"/>
    <col min="5391" max="5391" width="12.28515625" style="1" customWidth="1"/>
    <col min="5392" max="5392" width="12.7109375" style="1" customWidth="1"/>
    <col min="5393" max="5393" width="12.140625" style="1" customWidth="1"/>
    <col min="5394" max="5395" width="11.42578125" style="1"/>
    <col min="5396" max="5396" width="17.7109375" style="1" customWidth="1"/>
    <col min="5397" max="5632" width="11.42578125" style="1"/>
    <col min="5633" max="5633" width="18.140625" style="1" customWidth="1"/>
    <col min="5634" max="5634" width="17.28515625" style="1" customWidth="1"/>
    <col min="5635" max="5635" width="16" style="1" customWidth="1"/>
    <col min="5636" max="5636" width="12.42578125" style="1" customWidth="1"/>
    <col min="5637" max="5637" width="12.28515625" style="1" customWidth="1"/>
    <col min="5638" max="5638" width="13.7109375" style="1" customWidth="1"/>
    <col min="5639" max="5639" width="14.28515625" style="1" customWidth="1"/>
    <col min="5640" max="5640" width="15.140625" style="1" customWidth="1"/>
    <col min="5641" max="5642" width="13.85546875" style="1" customWidth="1"/>
    <col min="5643" max="5643" width="15.28515625" style="1" customWidth="1"/>
    <col min="5644" max="5644" width="15" style="1" customWidth="1"/>
    <col min="5645" max="5645" width="11.42578125" style="1" customWidth="1"/>
    <col min="5646" max="5646" width="11.5703125" style="1" customWidth="1"/>
    <col min="5647" max="5647" width="12.28515625" style="1" customWidth="1"/>
    <col min="5648" max="5648" width="12.7109375" style="1" customWidth="1"/>
    <col min="5649" max="5649" width="12.140625" style="1" customWidth="1"/>
    <col min="5650" max="5651" width="11.42578125" style="1"/>
    <col min="5652" max="5652" width="17.7109375" style="1" customWidth="1"/>
    <col min="5653" max="5888" width="11.42578125" style="1"/>
    <col min="5889" max="5889" width="18.140625" style="1" customWidth="1"/>
    <col min="5890" max="5890" width="17.28515625" style="1" customWidth="1"/>
    <col min="5891" max="5891" width="16" style="1" customWidth="1"/>
    <col min="5892" max="5892" width="12.42578125" style="1" customWidth="1"/>
    <col min="5893" max="5893" width="12.28515625" style="1" customWidth="1"/>
    <col min="5894" max="5894" width="13.7109375" style="1" customWidth="1"/>
    <col min="5895" max="5895" width="14.28515625" style="1" customWidth="1"/>
    <col min="5896" max="5896" width="15.140625" style="1" customWidth="1"/>
    <col min="5897" max="5898" width="13.85546875" style="1" customWidth="1"/>
    <col min="5899" max="5899" width="15.28515625" style="1" customWidth="1"/>
    <col min="5900" max="5900" width="15" style="1" customWidth="1"/>
    <col min="5901" max="5901" width="11.42578125" style="1" customWidth="1"/>
    <col min="5902" max="5902" width="11.5703125" style="1" customWidth="1"/>
    <col min="5903" max="5903" width="12.28515625" style="1" customWidth="1"/>
    <col min="5904" max="5904" width="12.7109375" style="1" customWidth="1"/>
    <col min="5905" max="5905" width="12.140625" style="1" customWidth="1"/>
    <col min="5906" max="5907" width="11.42578125" style="1"/>
    <col min="5908" max="5908" width="17.7109375" style="1" customWidth="1"/>
    <col min="5909" max="6144" width="11.42578125" style="1"/>
    <col min="6145" max="6145" width="18.140625" style="1" customWidth="1"/>
    <col min="6146" max="6146" width="17.28515625" style="1" customWidth="1"/>
    <col min="6147" max="6147" width="16" style="1" customWidth="1"/>
    <col min="6148" max="6148" width="12.42578125" style="1" customWidth="1"/>
    <col min="6149" max="6149" width="12.28515625" style="1" customWidth="1"/>
    <col min="6150" max="6150" width="13.7109375" style="1" customWidth="1"/>
    <col min="6151" max="6151" width="14.28515625" style="1" customWidth="1"/>
    <col min="6152" max="6152" width="15.140625" style="1" customWidth="1"/>
    <col min="6153" max="6154" width="13.85546875" style="1" customWidth="1"/>
    <col min="6155" max="6155" width="15.28515625" style="1" customWidth="1"/>
    <col min="6156" max="6156" width="15" style="1" customWidth="1"/>
    <col min="6157" max="6157" width="11.42578125" style="1" customWidth="1"/>
    <col min="6158" max="6158" width="11.5703125" style="1" customWidth="1"/>
    <col min="6159" max="6159" width="12.28515625" style="1" customWidth="1"/>
    <col min="6160" max="6160" width="12.7109375" style="1" customWidth="1"/>
    <col min="6161" max="6161" width="12.140625" style="1" customWidth="1"/>
    <col min="6162" max="6163" width="11.42578125" style="1"/>
    <col min="6164" max="6164" width="17.7109375" style="1" customWidth="1"/>
    <col min="6165" max="6400" width="11.42578125" style="1"/>
    <col min="6401" max="6401" width="18.140625" style="1" customWidth="1"/>
    <col min="6402" max="6402" width="17.28515625" style="1" customWidth="1"/>
    <col min="6403" max="6403" width="16" style="1" customWidth="1"/>
    <col min="6404" max="6404" width="12.42578125" style="1" customWidth="1"/>
    <col min="6405" max="6405" width="12.28515625" style="1" customWidth="1"/>
    <col min="6406" max="6406" width="13.7109375" style="1" customWidth="1"/>
    <col min="6407" max="6407" width="14.28515625" style="1" customWidth="1"/>
    <col min="6408" max="6408" width="15.140625" style="1" customWidth="1"/>
    <col min="6409" max="6410" width="13.85546875" style="1" customWidth="1"/>
    <col min="6411" max="6411" width="15.28515625" style="1" customWidth="1"/>
    <col min="6412" max="6412" width="15" style="1" customWidth="1"/>
    <col min="6413" max="6413" width="11.42578125" style="1" customWidth="1"/>
    <col min="6414" max="6414" width="11.5703125" style="1" customWidth="1"/>
    <col min="6415" max="6415" width="12.28515625" style="1" customWidth="1"/>
    <col min="6416" max="6416" width="12.7109375" style="1" customWidth="1"/>
    <col min="6417" max="6417" width="12.140625" style="1" customWidth="1"/>
    <col min="6418" max="6419" width="11.42578125" style="1"/>
    <col min="6420" max="6420" width="17.7109375" style="1" customWidth="1"/>
    <col min="6421" max="6656" width="11.42578125" style="1"/>
    <col min="6657" max="6657" width="18.140625" style="1" customWidth="1"/>
    <col min="6658" max="6658" width="17.28515625" style="1" customWidth="1"/>
    <col min="6659" max="6659" width="16" style="1" customWidth="1"/>
    <col min="6660" max="6660" width="12.42578125" style="1" customWidth="1"/>
    <col min="6661" max="6661" width="12.28515625" style="1" customWidth="1"/>
    <col min="6662" max="6662" width="13.7109375" style="1" customWidth="1"/>
    <col min="6663" max="6663" width="14.28515625" style="1" customWidth="1"/>
    <col min="6664" max="6664" width="15.140625" style="1" customWidth="1"/>
    <col min="6665" max="6666" width="13.85546875" style="1" customWidth="1"/>
    <col min="6667" max="6667" width="15.28515625" style="1" customWidth="1"/>
    <col min="6668" max="6668" width="15" style="1" customWidth="1"/>
    <col min="6669" max="6669" width="11.42578125" style="1" customWidth="1"/>
    <col min="6670" max="6670" width="11.5703125" style="1" customWidth="1"/>
    <col min="6671" max="6671" width="12.28515625" style="1" customWidth="1"/>
    <col min="6672" max="6672" width="12.7109375" style="1" customWidth="1"/>
    <col min="6673" max="6673" width="12.140625" style="1" customWidth="1"/>
    <col min="6674" max="6675" width="11.42578125" style="1"/>
    <col min="6676" max="6676" width="17.7109375" style="1" customWidth="1"/>
    <col min="6677" max="6912" width="11.42578125" style="1"/>
    <col min="6913" max="6913" width="18.140625" style="1" customWidth="1"/>
    <col min="6914" max="6914" width="17.28515625" style="1" customWidth="1"/>
    <col min="6915" max="6915" width="16" style="1" customWidth="1"/>
    <col min="6916" max="6916" width="12.42578125" style="1" customWidth="1"/>
    <col min="6917" max="6917" width="12.28515625" style="1" customWidth="1"/>
    <col min="6918" max="6918" width="13.7109375" style="1" customWidth="1"/>
    <col min="6919" max="6919" width="14.28515625" style="1" customWidth="1"/>
    <col min="6920" max="6920" width="15.140625" style="1" customWidth="1"/>
    <col min="6921" max="6922" width="13.85546875" style="1" customWidth="1"/>
    <col min="6923" max="6923" width="15.28515625" style="1" customWidth="1"/>
    <col min="6924" max="6924" width="15" style="1" customWidth="1"/>
    <col min="6925" max="6925" width="11.42578125" style="1" customWidth="1"/>
    <col min="6926" max="6926" width="11.5703125" style="1" customWidth="1"/>
    <col min="6927" max="6927" width="12.28515625" style="1" customWidth="1"/>
    <col min="6928" max="6928" width="12.7109375" style="1" customWidth="1"/>
    <col min="6929" max="6929" width="12.140625" style="1" customWidth="1"/>
    <col min="6930" max="6931" width="11.42578125" style="1"/>
    <col min="6932" max="6932" width="17.7109375" style="1" customWidth="1"/>
    <col min="6933" max="7168" width="11.42578125" style="1"/>
    <col min="7169" max="7169" width="18.140625" style="1" customWidth="1"/>
    <col min="7170" max="7170" width="17.28515625" style="1" customWidth="1"/>
    <col min="7171" max="7171" width="16" style="1" customWidth="1"/>
    <col min="7172" max="7172" width="12.42578125" style="1" customWidth="1"/>
    <col min="7173" max="7173" width="12.28515625" style="1" customWidth="1"/>
    <col min="7174" max="7174" width="13.7109375" style="1" customWidth="1"/>
    <col min="7175" max="7175" width="14.28515625" style="1" customWidth="1"/>
    <col min="7176" max="7176" width="15.140625" style="1" customWidth="1"/>
    <col min="7177" max="7178" width="13.85546875" style="1" customWidth="1"/>
    <col min="7179" max="7179" width="15.28515625" style="1" customWidth="1"/>
    <col min="7180" max="7180" width="15" style="1" customWidth="1"/>
    <col min="7181" max="7181" width="11.42578125" style="1" customWidth="1"/>
    <col min="7182" max="7182" width="11.5703125" style="1" customWidth="1"/>
    <col min="7183" max="7183" width="12.28515625" style="1" customWidth="1"/>
    <col min="7184" max="7184" width="12.7109375" style="1" customWidth="1"/>
    <col min="7185" max="7185" width="12.140625" style="1" customWidth="1"/>
    <col min="7186" max="7187" width="11.42578125" style="1"/>
    <col min="7188" max="7188" width="17.7109375" style="1" customWidth="1"/>
    <col min="7189" max="7424" width="11.42578125" style="1"/>
    <col min="7425" max="7425" width="18.140625" style="1" customWidth="1"/>
    <col min="7426" max="7426" width="17.28515625" style="1" customWidth="1"/>
    <col min="7427" max="7427" width="16" style="1" customWidth="1"/>
    <col min="7428" max="7428" width="12.42578125" style="1" customWidth="1"/>
    <col min="7429" max="7429" width="12.28515625" style="1" customWidth="1"/>
    <col min="7430" max="7430" width="13.7109375" style="1" customWidth="1"/>
    <col min="7431" max="7431" width="14.28515625" style="1" customWidth="1"/>
    <col min="7432" max="7432" width="15.140625" style="1" customWidth="1"/>
    <col min="7433" max="7434" width="13.85546875" style="1" customWidth="1"/>
    <col min="7435" max="7435" width="15.28515625" style="1" customWidth="1"/>
    <col min="7436" max="7436" width="15" style="1" customWidth="1"/>
    <col min="7437" max="7437" width="11.42578125" style="1" customWidth="1"/>
    <col min="7438" max="7438" width="11.5703125" style="1" customWidth="1"/>
    <col min="7439" max="7439" width="12.28515625" style="1" customWidth="1"/>
    <col min="7440" max="7440" width="12.7109375" style="1" customWidth="1"/>
    <col min="7441" max="7441" width="12.140625" style="1" customWidth="1"/>
    <col min="7442" max="7443" width="11.42578125" style="1"/>
    <col min="7444" max="7444" width="17.7109375" style="1" customWidth="1"/>
    <col min="7445" max="7680" width="11.42578125" style="1"/>
    <col min="7681" max="7681" width="18.140625" style="1" customWidth="1"/>
    <col min="7682" max="7682" width="17.28515625" style="1" customWidth="1"/>
    <col min="7683" max="7683" width="16" style="1" customWidth="1"/>
    <col min="7684" max="7684" width="12.42578125" style="1" customWidth="1"/>
    <col min="7685" max="7685" width="12.28515625" style="1" customWidth="1"/>
    <col min="7686" max="7686" width="13.7109375" style="1" customWidth="1"/>
    <col min="7687" max="7687" width="14.28515625" style="1" customWidth="1"/>
    <col min="7688" max="7688" width="15.140625" style="1" customWidth="1"/>
    <col min="7689" max="7690" width="13.85546875" style="1" customWidth="1"/>
    <col min="7691" max="7691" width="15.28515625" style="1" customWidth="1"/>
    <col min="7692" max="7692" width="15" style="1" customWidth="1"/>
    <col min="7693" max="7693" width="11.42578125" style="1" customWidth="1"/>
    <col min="7694" max="7694" width="11.5703125" style="1" customWidth="1"/>
    <col min="7695" max="7695" width="12.28515625" style="1" customWidth="1"/>
    <col min="7696" max="7696" width="12.7109375" style="1" customWidth="1"/>
    <col min="7697" max="7697" width="12.140625" style="1" customWidth="1"/>
    <col min="7698" max="7699" width="11.42578125" style="1"/>
    <col min="7700" max="7700" width="17.7109375" style="1" customWidth="1"/>
    <col min="7701" max="7936" width="11.42578125" style="1"/>
    <col min="7937" max="7937" width="18.140625" style="1" customWidth="1"/>
    <col min="7938" max="7938" width="17.28515625" style="1" customWidth="1"/>
    <col min="7939" max="7939" width="16" style="1" customWidth="1"/>
    <col min="7940" max="7940" width="12.42578125" style="1" customWidth="1"/>
    <col min="7941" max="7941" width="12.28515625" style="1" customWidth="1"/>
    <col min="7942" max="7942" width="13.7109375" style="1" customWidth="1"/>
    <col min="7943" max="7943" width="14.28515625" style="1" customWidth="1"/>
    <col min="7944" max="7944" width="15.140625" style="1" customWidth="1"/>
    <col min="7945" max="7946" width="13.85546875" style="1" customWidth="1"/>
    <col min="7947" max="7947" width="15.28515625" style="1" customWidth="1"/>
    <col min="7948" max="7948" width="15" style="1" customWidth="1"/>
    <col min="7949" max="7949" width="11.42578125" style="1" customWidth="1"/>
    <col min="7950" max="7950" width="11.5703125" style="1" customWidth="1"/>
    <col min="7951" max="7951" width="12.28515625" style="1" customWidth="1"/>
    <col min="7952" max="7952" width="12.7109375" style="1" customWidth="1"/>
    <col min="7953" max="7953" width="12.140625" style="1" customWidth="1"/>
    <col min="7954" max="7955" width="11.42578125" style="1"/>
    <col min="7956" max="7956" width="17.7109375" style="1" customWidth="1"/>
    <col min="7957" max="8192" width="11.42578125" style="1"/>
    <col min="8193" max="8193" width="18.140625" style="1" customWidth="1"/>
    <col min="8194" max="8194" width="17.28515625" style="1" customWidth="1"/>
    <col min="8195" max="8195" width="16" style="1" customWidth="1"/>
    <col min="8196" max="8196" width="12.42578125" style="1" customWidth="1"/>
    <col min="8197" max="8197" width="12.28515625" style="1" customWidth="1"/>
    <col min="8198" max="8198" width="13.7109375" style="1" customWidth="1"/>
    <col min="8199" max="8199" width="14.28515625" style="1" customWidth="1"/>
    <col min="8200" max="8200" width="15.140625" style="1" customWidth="1"/>
    <col min="8201" max="8202" width="13.85546875" style="1" customWidth="1"/>
    <col min="8203" max="8203" width="15.28515625" style="1" customWidth="1"/>
    <col min="8204" max="8204" width="15" style="1" customWidth="1"/>
    <col min="8205" max="8205" width="11.42578125" style="1" customWidth="1"/>
    <col min="8206" max="8206" width="11.5703125" style="1" customWidth="1"/>
    <col min="8207" max="8207" width="12.28515625" style="1" customWidth="1"/>
    <col min="8208" max="8208" width="12.7109375" style="1" customWidth="1"/>
    <col min="8209" max="8209" width="12.140625" style="1" customWidth="1"/>
    <col min="8210" max="8211" width="11.42578125" style="1"/>
    <col min="8212" max="8212" width="17.7109375" style="1" customWidth="1"/>
    <col min="8213" max="8448" width="11.42578125" style="1"/>
    <col min="8449" max="8449" width="18.140625" style="1" customWidth="1"/>
    <col min="8450" max="8450" width="17.28515625" style="1" customWidth="1"/>
    <col min="8451" max="8451" width="16" style="1" customWidth="1"/>
    <col min="8452" max="8452" width="12.42578125" style="1" customWidth="1"/>
    <col min="8453" max="8453" width="12.28515625" style="1" customWidth="1"/>
    <col min="8454" max="8454" width="13.7109375" style="1" customWidth="1"/>
    <col min="8455" max="8455" width="14.28515625" style="1" customWidth="1"/>
    <col min="8456" max="8456" width="15.140625" style="1" customWidth="1"/>
    <col min="8457" max="8458" width="13.85546875" style="1" customWidth="1"/>
    <col min="8459" max="8459" width="15.28515625" style="1" customWidth="1"/>
    <col min="8460" max="8460" width="15" style="1" customWidth="1"/>
    <col min="8461" max="8461" width="11.42578125" style="1" customWidth="1"/>
    <col min="8462" max="8462" width="11.5703125" style="1" customWidth="1"/>
    <col min="8463" max="8463" width="12.28515625" style="1" customWidth="1"/>
    <col min="8464" max="8464" width="12.7109375" style="1" customWidth="1"/>
    <col min="8465" max="8465" width="12.140625" style="1" customWidth="1"/>
    <col min="8466" max="8467" width="11.42578125" style="1"/>
    <col min="8468" max="8468" width="17.7109375" style="1" customWidth="1"/>
    <col min="8469" max="8704" width="11.42578125" style="1"/>
    <col min="8705" max="8705" width="18.140625" style="1" customWidth="1"/>
    <col min="8706" max="8706" width="17.28515625" style="1" customWidth="1"/>
    <col min="8707" max="8707" width="16" style="1" customWidth="1"/>
    <col min="8708" max="8708" width="12.42578125" style="1" customWidth="1"/>
    <col min="8709" max="8709" width="12.28515625" style="1" customWidth="1"/>
    <col min="8710" max="8710" width="13.7109375" style="1" customWidth="1"/>
    <col min="8711" max="8711" width="14.28515625" style="1" customWidth="1"/>
    <col min="8712" max="8712" width="15.140625" style="1" customWidth="1"/>
    <col min="8713" max="8714" width="13.85546875" style="1" customWidth="1"/>
    <col min="8715" max="8715" width="15.28515625" style="1" customWidth="1"/>
    <col min="8716" max="8716" width="15" style="1" customWidth="1"/>
    <col min="8717" max="8717" width="11.42578125" style="1" customWidth="1"/>
    <col min="8718" max="8718" width="11.5703125" style="1" customWidth="1"/>
    <col min="8719" max="8719" width="12.28515625" style="1" customWidth="1"/>
    <col min="8720" max="8720" width="12.7109375" style="1" customWidth="1"/>
    <col min="8721" max="8721" width="12.140625" style="1" customWidth="1"/>
    <col min="8722" max="8723" width="11.42578125" style="1"/>
    <col min="8724" max="8724" width="17.7109375" style="1" customWidth="1"/>
    <col min="8725" max="8960" width="11.42578125" style="1"/>
    <col min="8961" max="8961" width="18.140625" style="1" customWidth="1"/>
    <col min="8962" max="8962" width="17.28515625" style="1" customWidth="1"/>
    <col min="8963" max="8963" width="16" style="1" customWidth="1"/>
    <col min="8964" max="8964" width="12.42578125" style="1" customWidth="1"/>
    <col min="8965" max="8965" width="12.28515625" style="1" customWidth="1"/>
    <col min="8966" max="8966" width="13.7109375" style="1" customWidth="1"/>
    <col min="8967" max="8967" width="14.28515625" style="1" customWidth="1"/>
    <col min="8968" max="8968" width="15.140625" style="1" customWidth="1"/>
    <col min="8969" max="8970" width="13.85546875" style="1" customWidth="1"/>
    <col min="8971" max="8971" width="15.28515625" style="1" customWidth="1"/>
    <col min="8972" max="8972" width="15" style="1" customWidth="1"/>
    <col min="8973" max="8973" width="11.42578125" style="1" customWidth="1"/>
    <col min="8974" max="8974" width="11.5703125" style="1" customWidth="1"/>
    <col min="8975" max="8975" width="12.28515625" style="1" customWidth="1"/>
    <col min="8976" max="8976" width="12.7109375" style="1" customWidth="1"/>
    <col min="8977" max="8977" width="12.140625" style="1" customWidth="1"/>
    <col min="8978" max="8979" width="11.42578125" style="1"/>
    <col min="8980" max="8980" width="17.7109375" style="1" customWidth="1"/>
    <col min="8981" max="9216" width="11.42578125" style="1"/>
    <col min="9217" max="9217" width="18.140625" style="1" customWidth="1"/>
    <col min="9218" max="9218" width="17.28515625" style="1" customWidth="1"/>
    <col min="9219" max="9219" width="16" style="1" customWidth="1"/>
    <col min="9220" max="9220" width="12.42578125" style="1" customWidth="1"/>
    <col min="9221" max="9221" width="12.28515625" style="1" customWidth="1"/>
    <col min="9222" max="9222" width="13.7109375" style="1" customWidth="1"/>
    <col min="9223" max="9223" width="14.28515625" style="1" customWidth="1"/>
    <col min="9224" max="9224" width="15.140625" style="1" customWidth="1"/>
    <col min="9225" max="9226" width="13.85546875" style="1" customWidth="1"/>
    <col min="9227" max="9227" width="15.28515625" style="1" customWidth="1"/>
    <col min="9228" max="9228" width="15" style="1" customWidth="1"/>
    <col min="9229" max="9229" width="11.42578125" style="1" customWidth="1"/>
    <col min="9230" max="9230" width="11.5703125" style="1" customWidth="1"/>
    <col min="9231" max="9231" width="12.28515625" style="1" customWidth="1"/>
    <col min="9232" max="9232" width="12.7109375" style="1" customWidth="1"/>
    <col min="9233" max="9233" width="12.140625" style="1" customWidth="1"/>
    <col min="9234" max="9235" width="11.42578125" style="1"/>
    <col min="9236" max="9236" width="17.7109375" style="1" customWidth="1"/>
    <col min="9237" max="9472" width="11.42578125" style="1"/>
    <col min="9473" max="9473" width="18.140625" style="1" customWidth="1"/>
    <col min="9474" max="9474" width="17.28515625" style="1" customWidth="1"/>
    <col min="9475" max="9475" width="16" style="1" customWidth="1"/>
    <col min="9476" max="9476" width="12.42578125" style="1" customWidth="1"/>
    <col min="9477" max="9477" width="12.28515625" style="1" customWidth="1"/>
    <col min="9478" max="9478" width="13.7109375" style="1" customWidth="1"/>
    <col min="9479" max="9479" width="14.28515625" style="1" customWidth="1"/>
    <col min="9480" max="9480" width="15.140625" style="1" customWidth="1"/>
    <col min="9481" max="9482" width="13.85546875" style="1" customWidth="1"/>
    <col min="9483" max="9483" width="15.28515625" style="1" customWidth="1"/>
    <col min="9484" max="9484" width="15" style="1" customWidth="1"/>
    <col min="9485" max="9485" width="11.42578125" style="1" customWidth="1"/>
    <col min="9486" max="9486" width="11.5703125" style="1" customWidth="1"/>
    <col min="9487" max="9487" width="12.28515625" style="1" customWidth="1"/>
    <col min="9488" max="9488" width="12.7109375" style="1" customWidth="1"/>
    <col min="9489" max="9489" width="12.140625" style="1" customWidth="1"/>
    <col min="9490" max="9491" width="11.42578125" style="1"/>
    <col min="9492" max="9492" width="17.7109375" style="1" customWidth="1"/>
    <col min="9493" max="9728" width="11.42578125" style="1"/>
    <col min="9729" max="9729" width="18.140625" style="1" customWidth="1"/>
    <col min="9730" max="9730" width="17.28515625" style="1" customWidth="1"/>
    <col min="9731" max="9731" width="16" style="1" customWidth="1"/>
    <col min="9732" max="9732" width="12.42578125" style="1" customWidth="1"/>
    <col min="9733" max="9733" width="12.28515625" style="1" customWidth="1"/>
    <col min="9734" max="9734" width="13.7109375" style="1" customWidth="1"/>
    <col min="9735" max="9735" width="14.28515625" style="1" customWidth="1"/>
    <col min="9736" max="9736" width="15.140625" style="1" customWidth="1"/>
    <col min="9737" max="9738" width="13.85546875" style="1" customWidth="1"/>
    <col min="9739" max="9739" width="15.28515625" style="1" customWidth="1"/>
    <col min="9740" max="9740" width="15" style="1" customWidth="1"/>
    <col min="9741" max="9741" width="11.42578125" style="1" customWidth="1"/>
    <col min="9742" max="9742" width="11.5703125" style="1" customWidth="1"/>
    <col min="9743" max="9743" width="12.28515625" style="1" customWidth="1"/>
    <col min="9744" max="9744" width="12.7109375" style="1" customWidth="1"/>
    <col min="9745" max="9745" width="12.140625" style="1" customWidth="1"/>
    <col min="9746" max="9747" width="11.42578125" style="1"/>
    <col min="9748" max="9748" width="17.7109375" style="1" customWidth="1"/>
    <col min="9749" max="9984" width="11.42578125" style="1"/>
    <col min="9985" max="9985" width="18.140625" style="1" customWidth="1"/>
    <col min="9986" max="9986" width="17.28515625" style="1" customWidth="1"/>
    <col min="9987" max="9987" width="16" style="1" customWidth="1"/>
    <col min="9988" max="9988" width="12.42578125" style="1" customWidth="1"/>
    <col min="9989" max="9989" width="12.28515625" style="1" customWidth="1"/>
    <col min="9990" max="9990" width="13.7109375" style="1" customWidth="1"/>
    <col min="9991" max="9991" width="14.28515625" style="1" customWidth="1"/>
    <col min="9992" max="9992" width="15.140625" style="1" customWidth="1"/>
    <col min="9993" max="9994" width="13.85546875" style="1" customWidth="1"/>
    <col min="9995" max="9995" width="15.28515625" style="1" customWidth="1"/>
    <col min="9996" max="9996" width="15" style="1" customWidth="1"/>
    <col min="9997" max="9997" width="11.42578125" style="1" customWidth="1"/>
    <col min="9998" max="9998" width="11.5703125" style="1" customWidth="1"/>
    <col min="9999" max="9999" width="12.28515625" style="1" customWidth="1"/>
    <col min="10000" max="10000" width="12.7109375" style="1" customWidth="1"/>
    <col min="10001" max="10001" width="12.140625" style="1" customWidth="1"/>
    <col min="10002" max="10003" width="11.42578125" style="1"/>
    <col min="10004" max="10004" width="17.7109375" style="1" customWidth="1"/>
    <col min="10005" max="10240" width="11.42578125" style="1"/>
    <col min="10241" max="10241" width="18.140625" style="1" customWidth="1"/>
    <col min="10242" max="10242" width="17.28515625" style="1" customWidth="1"/>
    <col min="10243" max="10243" width="16" style="1" customWidth="1"/>
    <col min="10244" max="10244" width="12.42578125" style="1" customWidth="1"/>
    <col min="10245" max="10245" width="12.28515625" style="1" customWidth="1"/>
    <col min="10246" max="10246" width="13.7109375" style="1" customWidth="1"/>
    <col min="10247" max="10247" width="14.28515625" style="1" customWidth="1"/>
    <col min="10248" max="10248" width="15.140625" style="1" customWidth="1"/>
    <col min="10249" max="10250" width="13.85546875" style="1" customWidth="1"/>
    <col min="10251" max="10251" width="15.28515625" style="1" customWidth="1"/>
    <col min="10252" max="10252" width="15" style="1" customWidth="1"/>
    <col min="10253" max="10253" width="11.42578125" style="1" customWidth="1"/>
    <col min="10254" max="10254" width="11.5703125" style="1" customWidth="1"/>
    <col min="10255" max="10255" width="12.28515625" style="1" customWidth="1"/>
    <col min="10256" max="10256" width="12.7109375" style="1" customWidth="1"/>
    <col min="10257" max="10257" width="12.140625" style="1" customWidth="1"/>
    <col min="10258" max="10259" width="11.42578125" style="1"/>
    <col min="10260" max="10260" width="17.7109375" style="1" customWidth="1"/>
    <col min="10261" max="10496" width="11.42578125" style="1"/>
    <col min="10497" max="10497" width="18.140625" style="1" customWidth="1"/>
    <col min="10498" max="10498" width="17.28515625" style="1" customWidth="1"/>
    <col min="10499" max="10499" width="16" style="1" customWidth="1"/>
    <col min="10500" max="10500" width="12.42578125" style="1" customWidth="1"/>
    <col min="10501" max="10501" width="12.28515625" style="1" customWidth="1"/>
    <col min="10502" max="10502" width="13.7109375" style="1" customWidth="1"/>
    <col min="10503" max="10503" width="14.28515625" style="1" customWidth="1"/>
    <col min="10504" max="10504" width="15.140625" style="1" customWidth="1"/>
    <col min="10505" max="10506" width="13.85546875" style="1" customWidth="1"/>
    <col min="10507" max="10507" width="15.28515625" style="1" customWidth="1"/>
    <col min="10508" max="10508" width="15" style="1" customWidth="1"/>
    <col min="10509" max="10509" width="11.42578125" style="1" customWidth="1"/>
    <col min="10510" max="10510" width="11.5703125" style="1" customWidth="1"/>
    <col min="10511" max="10511" width="12.28515625" style="1" customWidth="1"/>
    <col min="10512" max="10512" width="12.7109375" style="1" customWidth="1"/>
    <col min="10513" max="10513" width="12.140625" style="1" customWidth="1"/>
    <col min="10514" max="10515" width="11.42578125" style="1"/>
    <col min="10516" max="10516" width="17.7109375" style="1" customWidth="1"/>
    <col min="10517" max="10752" width="11.42578125" style="1"/>
    <col min="10753" max="10753" width="18.140625" style="1" customWidth="1"/>
    <col min="10754" max="10754" width="17.28515625" style="1" customWidth="1"/>
    <col min="10755" max="10755" width="16" style="1" customWidth="1"/>
    <col min="10756" max="10756" width="12.42578125" style="1" customWidth="1"/>
    <col min="10757" max="10757" width="12.28515625" style="1" customWidth="1"/>
    <col min="10758" max="10758" width="13.7109375" style="1" customWidth="1"/>
    <col min="10759" max="10759" width="14.28515625" style="1" customWidth="1"/>
    <col min="10760" max="10760" width="15.140625" style="1" customWidth="1"/>
    <col min="10761" max="10762" width="13.85546875" style="1" customWidth="1"/>
    <col min="10763" max="10763" width="15.28515625" style="1" customWidth="1"/>
    <col min="10764" max="10764" width="15" style="1" customWidth="1"/>
    <col min="10765" max="10765" width="11.42578125" style="1" customWidth="1"/>
    <col min="10766" max="10766" width="11.5703125" style="1" customWidth="1"/>
    <col min="10767" max="10767" width="12.28515625" style="1" customWidth="1"/>
    <col min="10768" max="10768" width="12.7109375" style="1" customWidth="1"/>
    <col min="10769" max="10769" width="12.140625" style="1" customWidth="1"/>
    <col min="10770" max="10771" width="11.42578125" style="1"/>
    <col min="10772" max="10772" width="17.7109375" style="1" customWidth="1"/>
    <col min="10773" max="11008" width="11.42578125" style="1"/>
    <col min="11009" max="11009" width="18.140625" style="1" customWidth="1"/>
    <col min="11010" max="11010" width="17.28515625" style="1" customWidth="1"/>
    <col min="11011" max="11011" width="16" style="1" customWidth="1"/>
    <col min="11012" max="11012" width="12.42578125" style="1" customWidth="1"/>
    <col min="11013" max="11013" width="12.28515625" style="1" customWidth="1"/>
    <col min="11014" max="11014" width="13.7109375" style="1" customWidth="1"/>
    <col min="11015" max="11015" width="14.28515625" style="1" customWidth="1"/>
    <col min="11016" max="11016" width="15.140625" style="1" customWidth="1"/>
    <col min="11017" max="11018" width="13.85546875" style="1" customWidth="1"/>
    <col min="11019" max="11019" width="15.28515625" style="1" customWidth="1"/>
    <col min="11020" max="11020" width="15" style="1" customWidth="1"/>
    <col min="11021" max="11021" width="11.42578125" style="1" customWidth="1"/>
    <col min="11022" max="11022" width="11.5703125" style="1" customWidth="1"/>
    <col min="11023" max="11023" width="12.28515625" style="1" customWidth="1"/>
    <col min="11024" max="11024" width="12.7109375" style="1" customWidth="1"/>
    <col min="11025" max="11025" width="12.140625" style="1" customWidth="1"/>
    <col min="11026" max="11027" width="11.42578125" style="1"/>
    <col min="11028" max="11028" width="17.7109375" style="1" customWidth="1"/>
    <col min="11029" max="11264" width="11.42578125" style="1"/>
    <col min="11265" max="11265" width="18.140625" style="1" customWidth="1"/>
    <col min="11266" max="11266" width="17.28515625" style="1" customWidth="1"/>
    <col min="11267" max="11267" width="16" style="1" customWidth="1"/>
    <col min="11268" max="11268" width="12.42578125" style="1" customWidth="1"/>
    <col min="11269" max="11269" width="12.28515625" style="1" customWidth="1"/>
    <col min="11270" max="11270" width="13.7109375" style="1" customWidth="1"/>
    <col min="11271" max="11271" width="14.28515625" style="1" customWidth="1"/>
    <col min="11272" max="11272" width="15.140625" style="1" customWidth="1"/>
    <col min="11273" max="11274" width="13.85546875" style="1" customWidth="1"/>
    <col min="11275" max="11275" width="15.28515625" style="1" customWidth="1"/>
    <col min="11276" max="11276" width="15" style="1" customWidth="1"/>
    <col min="11277" max="11277" width="11.42578125" style="1" customWidth="1"/>
    <col min="11278" max="11278" width="11.5703125" style="1" customWidth="1"/>
    <col min="11279" max="11279" width="12.28515625" style="1" customWidth="1"/>
    <col min="11280" max="11280" width="12.7109375" style="1" customWidth="1"/>
    <col min="11281" max="11281" width="12.140625" style="1" customWidth="1"/>
    <col min="11282" max="11283" width="11.42578125" style="1"/>
    <col min="11284" max="11284" width="17.7109375" style="1" customWidth="1"/>
    <col min="11285" max="11520" width="11.42578125" style="1"/>
    <col min="11521" max="11521" width="18.140625" style="1" customWidth="1"/>
    <col min="11522" max="11522" width="17.28515625" style="1" customWidth="1"/>
    <col min="11523" max="11523" width="16" style="1" customWidth="1"/>
    <col min="11524" max="11524" width="12.42578125" style="1" customWidth="1"/>
    <col min="11525" max="11525" width="12.28515625" style="1" customWidth="1"/>
    <col min="11526" max="11526" width="13.7109375" style="1" customWidth="1"/>
    <col min="11527" max="11527" width="14.28515625" style="1" customWidth="1"/>
    <col min="11528" max="11528" width="15.140625" style="1" customWidth="1"/>
    <col min="11529" max="11530" width="13.85546875" style="1" customWidth="1"/>
    <col min="11531" max="11531" width="15.28515625" style="1" customWidth="1"/>
    <col min="11532" max="11532" width="15" style="1" customWidth="1"/>
    <col min="11533" max="11533" width="11.42578125" style="1" customWidth="1"/>
    <col min="11534" max="11534" width="11.5703125" style="1" customWidth="1"/>
    <col min="11535" max="11535" width="12.28515625" style="1" customWidth="1"/>
    <col min="11536" max="11536" width="12.7109375" style="1" customWidth="1"/>
    <col min="11537" max="11537" width="12.140625" style="1" customWidth="1"/>
    <col min="11538" max="11539" width="11.42578125" style="1"/>
    <col min="11540" max="11540" width="17.7109375" style="1" customWidth="1"/>
    <col min="11541" max="11776" width="11.42578125" style="1"/>
    <col min="11777" max="11777" width="18.140625" style="1" customWidth="1"/>
    <col min="11778" max="11778" width="17.28515625" style="1" customWidth="1"/>
    <col min="11779" max="11779" width="16" style="1" customWidth="1"/>
    <col min="11780" max="11780" width="12.42578125" style="1" customWidth="1"/>
    <col min="11781" max="11781" width="12.28515625" style="1" customWidth="1"/>
    <col min="11782" max="11782" width="13.7109375" style="1" customWidth="1"/>
    <col min="11783" max="11783" width="14.28515625" style="1" customWidth="1"/>
    <col min="11784" max="11784" width="15.140625" style="1" customWidth="1"/>
    <col min="11785" max="11786" width="13.85546875" style="1" customWidth="1"/>
    <col min="11787" max="11787" width="15.28515625" style="1" customWidth="1"/>
    <col min="11788" max="11788" width="15" style="1" customWidth="1"/>
    <col min="11789" max="11789" width="11.42578125" style="1" customWidth="1"/>
    <col min="11790" max="11790" width="11.5703125" style="1" customWidth="1"/>
    <col min="11791" max="11791" width="12.28515625" style="1" customWidth="1"/>
    <col min="11792" max="11792" width="12.7109375" style="1" customWidth="1"/>
    <col min="11793" max="11793" width="12.140625" style="1" customWidth="1"/>
    <col min="11794" max="11795" width="11.42578125" style="1"/>
    <col min="11796" max="11796" width="17.7109375" style="1" customWidth="1"/>
    <col min="11797" max="12032" width="11.42578125" style="1"/>
    <col min="12033" max="12033" width="18.140625" style="1" customWidth="1"/>
    <col min="12034" max="12034" width="17.28515625" style="1" customWidth="1"/>
    <col min="12035" max="12035" width="16" style="1" customWidth="1"/>
    <col min="12036" max="12036" width="12.42578125" style="1" customWidth="1"/>
    <col min="12037" max="12037" width="12.28515625" style="1" customWidth="1"/>
    <col min="12038" max="12038" width="13.7109375" style="1" customWidth="1"/>
    <col min="12039" max="12039" width="14.28515625" style="1" customWidth="1"/>
    <col min="12040" max="12040" width="15.140625" style="1" customWidth="1"/>
    <col min="12041" max="12042" width="13.85546875" style="1" customWidth="1"/>
    <col min="12043" max="12043" width="15.28515625" style="1" customWidth="1"/>
    <col min="12044" max="12044" width="15" style="1" customWidth="1"/>
    <col min="12045" max="12045" width="11.42578125" style="1" customWidth="1"/>
    <col min="12046" max="12046" width="11.5703125" style="1" customWidth="1"/>
    <col min="12047" max="12047" width="12.28515625" style="1" customWidth="1"/>
    <col min="12048" max="12048" width="12.7109375" style="1" customWidth="1"/>
    <col min="12049" max="12049" width="12.140625" style="1" customWidth="1"/>
    <col min="12050" max="12051" width="11.42578125" style="1"/>
    <col min="12052" max="12052" width="17.7109375" style="1" customWidth="1"/>
    <col min="12053" max="12288" width="11.42578125" style="1"/>
    <col min="12289" max="12289" width="18.140625" style="1" customWidth="1"/>
    <col min="12290" max="12290" width="17.28515625" style="1" customWidth="1"/>
    <col min="12291" max="12291" width="16" style="1" customWidth="1"/>
    <col min="12292" max="12292" width="12.42578125" style="1" customWidth="1"/>
    <col min="12293" max="12293" width="12.28515625" style="1" customWidth="1"/>
    <col min="12294" max="12294" width="13.7109375" style="1" customWidth="1"/>
    <col min="12295" max="12295" width="14.28515625" style="1" customWidth="1"/>
    <col min="12296" max="12296" width="15.140625" style="1" customWidth="1"/>
    <col min="12297" max="12298" width="13.85546875" style="1" customWidth="1"/>
    <col min="12299" max="12299" width="15.28515625" style="1" customWidth="1"/>
    <col min="12300" max="12300" width="15" style="1" customWidth="1"/>
    <col min="12301" max="12301" width="11.42578125" style="1" customWidth="1"/>
    <col min="12302" max="12302" width="11.5703125" style="1" customWidth="1"/>
    <col min="12303" max="12303" width="12.28515625" style="1" customWidth="1"/>
    <col min="12304" max="12304" width="12.7109375" style="1" customWidth="1"/>
    <col min="12305" max="12305" width="12.140625" style="1" customWidth="1"/>
    <col min="12306" max="12307" width="11.42578125" style="1"/>
    <col min="12308" max="12308" width="17.7109375" style="1" customWidth="1"/>
    <col min="12309" max="12544" width="11.42578125" style="1"/>
    <col min="12545" max="12545" width="18.140625" style="1" customWidth="1"/>
    <col min="12546" max="12546" width="17.28515625" style="1" customWidth="1"/>
    <col min="12547" max="12547" width="16" style="1" customWidth="1"/>
    <col min="12548" max="12548" width="12.42578125" style="1" customWidth="1"/>
    <col min="12549" max="12549" width="12.28515625" style="1" customWidth="1"/>
    <col min="12550" max="12550" width="13.7109375" style="1" customWidth="1"/>
    <col min="12551" max="12551" width="14.28515625" style="1" customWidth="1"/>
    <col min="12552" max="12552" width="15.140625" style="1" customWidth="1"/>
    <col min="12553" max="12554" width="13.85546875" style="1" customWidth="1"/>
    <col min="12555" max="12555" width="15.28515625" style="1" customWidth="1"/>
    <col min="12556" max="12556" width="15" style="1" customWidth="1"/>
    <col min="12557" max="12557" width="11.42578125" style="1" customWidth="1"/>
    <col min="12558" max="12558" width="11.5703125" style="1" customWidth="1"/>
    <col min="12559" max="12559" width="12.28515625" style="1" customWidth="1"/>
    <col min="12560" max="12560" width="12.7109375" style="1" customWidth="1"/>
    <col min="12561" max="12561" width="12.140625" style="1" customWidth="1"/>
    <col min="12562" max="12563" width="11.42578125" style="1"/>
    <col min="12564" max="12564" width="17.7109375" style="1" customWidth="1"/>
    <col min="12565" max="12800" width="11.42578125" style="1"/>
    <col min="12801" max="12801" width="18.140625" style="1" customWidth="1"/>
    <col min="12802" max="12802" width="17.28515625" style="1" customWidth="1"/>
    <col min="12803" max="12803" width="16" style="1" customWidth="1"/>
    <col min="12804" max="12804" width="12.42578125" style="1" customWidth="1"/>
    <col min="12805" max="12805" width="12.28515625" style="1" customWidth="1"/>
    <col min="12806" max="12806" width="13.7109375" style="1" customWidth="1"/>
    <col min="12807" max="12807" width="14.28515625" style="1" customWidth="1"/>
    <col min="12808" max="12808" width="15.140625" style="1" customWidth="1"/>
    <col min="12809" max="12810" width="13.85546875" style="1" customWidth="1"/>
    <col min="12811" max="12811" width="15.28515625" style="1" customWidth="1"/>
    <col min="12812" max="12812" width="15" style="1" customWidth="1"/>
    <col min="12813" max="12813" width="11.42578125" style="1" customWidth="1"/>
    <col min="12814" max="12814" width="11.5703125" style="1" customWidth="1"/>
    <col min="12815" max="12815" width="12.28515625" style="1" customWidth="1"/>
    <col min="12816" max="12816" width="12.7109375" style="1" customWidth="1"/>
    <col min="12817" max="12817" width="12.140625" style="1" customWidth="1"/>
    <col min="12818" max="12819" width="11.42578125" style="1"/>
    <col min="12820" max="12820" width="17.7109375" style="1" customWidth="1"/>
    <col min="12821" max="13056" width="11.42578125" style="1"/>
    <col min="13057" max="13057" width="18.140625" style="1" customWidth="1"/>
    <col min="13058" max="13058" width="17.28515625" style="1" customWidth="1"/>
    <col min="13059" max="13059" width="16" style="1" customWidth="1"/>
    <col min="13060" max="13060" width="12.42578125" style="1" customWidth="1"/>
    <col min="13061" max="13061" width="12.28515625" style="1" customWidth="1"/>
    <col min="13062" max="13062" width="13.7109375" style="1" customWidth="1"/>
    <col min="13063" max="13063" width="14.28515625" style="1" customWidth="1"/>
    <col min="13064" max="13064" width="15.140625" style="1" customWidth="1"/>
    <col min="13065" max="13066" width="13.85546875" style="1" customWidth="1"/>
    <col min="13067" max="13067" width="15.28515625" style="1" customWidth="1"/>
    <col min="13068" max="13068" width="15" style="1" customWidth="1"/>
    <col min="13069" max="13069" width="11.42578125" style="1" customWidth="1"/>
    <col min="13070" max="13070" width="11.5703125" style="1" customWidth="1"/>
    <col min="13071" max="13071" width="12.28515625" style="1" customWidth="1"/>
    <col min="13072" max="13072" width="12.7109375" style="1" customWidth="1"/>
    <col min="13073" max="13073" width="12.140625" style="1" customWidth="1"/>
    <col min="13074" max="13075" width="11.42578125" style="1"/>
    <col min="13076" max="13076" width="17.7109375" style="1" customWidth="1"/>
    <col min="13077" max="13312" width="11.42578125" style="1"/>
    <col min="13313" max="13313" width="18.140625" style="1" customWidth="1"/>
    <col min="13314" max="13314" width="17.28515625" style="1" customWidth="1"/>
    <col min="13315" max="13315" width="16" style="1" customWidth="1"/>
    <col min="13316" max="13316" width="12.42578125" style="1" customWidth="1"/>
    <col min="13317" max="13317" width="12.28515625" style="1" customWidth="1"/>
    <col min="13318" max="13318" width="13.7109375" style="1" customWidth="1"/>
    <col min="13319" max="13319" width="14.28515625" style="1" customWidth="1"/>
    <col min="13320" max="13320" width="15.140625" style="1" customWidth="1"/>
    <col min="13321" max="13322" width="13.85546875" style="1" customWidth="1"/>
    <col min="13323" max="13323" width="15.28515625" style="1" customWidth="1"/>
    <col min="13324" max="13324" width="15" style="1" customWidth="1"/>
    <col min="13325" max="13325" width="11.42578125" style="1" customWidth="1"/>
    <col min="13326" max="13326" width="11.5703125" style="1" customWidth="1"/>
    <col min="13327" max="13327" width="12.28515625" style="1" customWidth="1"/>
    <col min="13328" max="13328" width="12.7109375" style="1" customWidth="1"/>
    <col min="13329" max="13329" width="12.140625" style="1" customWidth="1"/>
    <col min="13330" max="13331" width="11.42578125" style="1"/>
    <col min="13332" max="13332" width="17.7109375" style="1" customWidth="1"/>
    <col min="13333" max="13568" width="11.42578125" style="1"/>
    <col min="13569" max="13569" width="18.140625" style="1" customWidth="1"/>
    <col min="13570" max="13570" width="17.28515625" style="1" customWidth="1"/>
    <col min="13571" max="13571" width="16" style="1" customWidth="1"/>
    <col min="13572" max="13572" width="12.42578125" style="1" customWidth="1"/>
    <col min="13573" max="13573" width="12.28515625" style="1" customWidth="1"/>
    <col min="13574" max="13574" width="13.7109375" style="1" customWidth="1"/>
    <col min="13575" max="13575" width="14.28515625" style="1" customWidth="1"/>
    <col min="13576" max="13576" width="15.140625" style="1" customWidth="1"/>
    <col min="13577" max="13578" width="13.85546875" style="1" customWidth="1"/>
    <col min="13579" max="13579" width="15.28515625" style="1" customWidth="1"/>
    <col min="13580" max="13580" width="15" style="1" customWidth="1"/>
    <col min="13581" max="13581" width="11.42578125" style="1" customWidth="1"/>
    <col min="13582" max="13582" width="11.5703125" style="1" customWidth="1"/>
    <col min="13583" max="13583" width="12.28515625" style="1" customWidth="1"/>
    <col min="13584" max="13584" width="12.7109375" style="1" customWidth="1"/>
    <col min="13585" max="13585" width="12.140625" style="1" customWidth="1"/>
    <col min="13586" max="13587" width="11.42578125" style="1"/>
    <col min="13588" max="13588" width="17.7109375" style="1" customWidth="1"/>
    <col min="13589" max="13824" width="11.42578125" style="1"/>
    <col min="13825" max="13825" width="18.140625" style="1" customWidth="1"/>
    <col min="13826" max="13826" width="17.28515625" style="1" customWidth="1"/>
    <col min="13827" max="13827" width="16" style="1" customWidth="1"/>
    <col min="13828" max="13828" width="12.42578125" style="1" customWidth="1"/>
    <col min="13829" max="13829" width="12.28515625" style="1" customWidth="1"/>
    <col min="13830" max="13830" width="13.7109375" style="1" customWidth="1"/>
    <col min="13831" max="13831" width="14.28515625" style="1" customWidth="1"/>
    <col min="13832" max="13832" width="15.140625" style="1" customWidth="1"/>
    <col min="13833" max="13834" width="13.85546875" style="1" customWidth="1"/>
    <col min="13835" max="13835" width="15.28515625" style="1" customWidth="1"/>
    <col min="13836" max="13836" width="15" style="1" customWidth="1"/>
    <col min="13837" max="13837" width="11.42578125" style="1" customWidth="1"/>
    <col min="13838" max="13838" width="11.5703125" style="1" customWidth="1"/>
    <col min="13839" max="13839" width="12.28515625" style="1" customWidth="1"/>
    <col min="13840" max="13840" width="12.7109375" style="1" customWidth="1"/>
    <col min="13841" max="13841" width="12.140625" style="1" customWidth="1"/>
    <col min="13842" max="13843" width="11.42578125" style="1"/>
    <col min="13844" max="13844" width="17.7109375" style="1" customWidth="1"/>
    <col min="13845" max="14080" width="11.42578125" style="1"/>
    <col min="14081" max="14081" width="18.140625" style="1" customWidth="1"/>
    <col min="14082" max="14082" width="17.28515625" style="1" customWidth="1"/>
    <col min="14083" max="14083" width="16" style="1" customWidth="1"/>
    <col min="14084" max="14084" width="12.42578125" style="1" customWidth="1"/>
    <col min="14085" max="14085" width="12.28515625" style="1" customWidth="1"/>
    <col min="14086" max="14086" width="13.7109375" style="1" customWidth="1"/>
    <col min="14087" max="14087" width="14.28515625" style="1" customWidth="1"/>
    <col min="14088" max="14088" width="15.140625" style="1" customWidth="1"/>
    <col min="14089" max="14090" width="13.85546875" style="1" customWidth="1"/>
    <col min="14091" max="14091" width="15.28515625" style="1" customWidth="1"/>
    <col min="14092" max="14092" width="15" style="1" customWidth="1"/>
    <col min="14093" max="14093" width="11.42578125" style="1" customWidth="1"/>
    <col min="14094" max="14094" width="11.5703125" style="1" customWidth="1"/>
    <col min="14095" max="14095" width="12.28515625" style="1" customWidth="1"/>
    <col min="14096" max="14096" width="12.7109375" style="1" customWidth="1"/>
    <col min="14097" max="14097" width="12.140625" style="1" customWidth="1"/>
    <col min="14098" max="14099" width="11.42578125" style="1"/>
    <col min="14100" max="14100" width="17.7109375" style="1" customWidth="1"/>
    <col min="14101" max="14336" width="11.42578125" style="1"/>
    <col min="14337" max="14337" width="18.140625" style="1" customWidth="1"/>
    <col min="14338" max="14338" width="17.28515625" style="1" customWidth="1"/>
    <col min="14339" max="14339" width="16" style="1" customWidth="1"/>
    <col min="14340" max="14340" width="12.42578125" style="1" customWidth="1"/>
    <col min="14341" max="14341" width="12.28515625" style="1" customWidth="1"/>
    <col min="14342" max="14342" width="13.7109375" style="1" customWidth="1"/>
    <col min="14343" max="14343" width="14.28515625" style="1" customWidth="1"/>
    <col min="14344" max="14344" width="15.140625" style="1" customWidth="1"/>
    <col min="14345" max="14346" width="13.85546875" style="1" customWidth="1"/>
    <col min="14347" max="14347" width="15.28515625" style="1" customWidth="1"/>
    <col min="14348" max="14348" width="15" style="1" customWidth="1"/>
    <col min="14349" max="14349" width="11.42578125" style="1" customWidth="1"/>
    <col min="14350" max="14350" width="11.5703125" style="1" customWidth="1"/>
    <col min="14351" max="14351" width="12.28515625" style="1" customWidth="1"/>
    <col min="14352" max="14352" width="12.7109375" style="1" customWidth="1"/>
    <col min="14353" max="14353" width="12.140625" style="1" customWidth="1"/>
    <col min="14354" max="14355" width="11.42578125" style="1"/>
    <col min="14356" max="14356" width="17.7109375" style="1" customWidth="1"/>
    <col min="14357" max="14592" width="11.42578125" style="1"/>
    <col min="14593" max="14593" width="18.140625" style="1" customWidth="1"/>
    <col min="14594" max="14594" width="17.28515625" style="1" customWidth="1"/>
    <col min="14595" max="14595" width="16" style="1" customWidth="1"/>
    <col min="14596" max="14596" width="12.42578125" style="1" customWidth="1"/>
    <col min="14597" max="14597" width="12.28515625" style="1" customWidth="1"/>
    <col min="14598" max="14598" width="13.7109375" style="1" customWidth="1"/>
    <col min="14599" max="14599" width="14.28515625" style="1" customWidth="1"/>
    <col min="14600" max="14600" width="15.140625" style="1" customWidth="1"/>
    <col min="14601" max="14602" width="13.85546875" style="1" customWidth="1"/>
    <col min="14603" max="14603" width="15.28515625" style="1" customWidth="1"/>
    <col min="14604" max="14604" width="15" style="1" customWidth="1"/>
    <col min="14605" max="14605" width="11.42578125" style="1" customWidth="1"/>
    <col min="14606" max="14606" width="11.5703125" style="1" customWidth="1"/>
    <col min="14607" max="14607" width="12.28515625" style="1" customWidth="1"/>
    <col min="14608" max="14608" width="12.7109375" style="1" customWidth="1"/>
    <col min="14609" max="14609" width="12.140625" style="1" customWidth="1"/>
    <col min="14610" max="14611" width="11.42578125" style="1"/>
    <col min="14612" max="14612" width="17.7109375" style="1" customWidth="1"/>
    <col min="14613" max="14848" width="11.42578125" style="1"/>
    <col min="14849" max="14849" width="18.140625" style="1" customWidth="1"/>
    <col min="14850" max="14850" width="17.28515625" style="1" customWidth="1"/>
    <col min="14851" max="14851" width="16" style="1" customWidth="1"/>
    <col min="14852" max="14852" width="12.42578125" style="1" customWidth="1"/>
    <col min="14853" max="14853" width="12.28515625" style="1" customWidth="1"/>
    <col min="14854" max="14854" width="13.7109375" style="1" customWidth="1"/>
    <col min="14855" max="14855" width="14.28515625" style="1" customWidth="1"/>
    <col min="14856" max="14856" width="15.140625" style="1" customWidth="1"/>
    <col min="14857" max="14858" width="13.85546875" style="1" customWidth="1"/>
    <col min="14859" max="14859" width="15.28515625" style="1" customWidth="1"/>
    <col min="14860" max="14860" width="15" style="1" customWidth="1"/>
    <col min="14861" max="14861" width="11.42578125" style="1" customWidth="1"/>
    <col min="14862" max="14862" width="11.5703125" style="1" customWidth="1"/>
    <col min="14863" max="14863" width="12.28515625" style="1" customWidth="1"/>
    <col min="14864" max="14864" width="12.7109375" style="1" customWidth="1"/>
    <col min="14865" max="14865" width="12.140625" style="1" customWidth="1"/>
    <col min="14866" max="14867" width="11.42578125" style="1"/>
    <col min="14868" max="14868" width="17.7109375" style="1" customWidth="1"/>
    <col min="14869" max="15104" width="11.42578125" style="1"/>
    <col min="15105" max="15105" width="18.140625" style="1" customWidth="1"/>
    <col min="15106" max="15106" width="17.28515625" style="1" customWidth="1"/>
    <col min="15107" max="15107" width="16" style="1" customWidth="1"/>
    <col min="15108" max="15108" width="12.42578125" style="1" customWidth="1"/>
    <col min="15109" max="15109" width="12.28515625" style="1" customWidth="1"/>
    <col min="15110" max="15110" width="13.7109375" style="1" customWidth="1"/>
    <col min="15111" max="15111" width="14.28515625" style="1" customWidth="1"/>
    <col min="15112" max="15112" width="15.140625" style="1" customWidth="1"/>
    <col min="15113" max="15114" width="13.85546875" style="1" customWidth="1"/>
    <col min="15115" max="15115" width="15.28515625" style="1" customWidth="1"/>
    <col min="15116" max="15116" width="15" style="1" customWidth="1"/>
    <col min="15117" max="15117" width="11.42578125" style="1" customWidth="1"/>
    <col min="15118" max="15118" width="11.5703125" style="1" customWidth="1"/>
    <col min="15119" max="15119" width="12.28515625" style="1" customWidth="1"/>
    <col min="15120" max="15120" width="12.7109375" style="1" customWidth="1"/>
    <col min="15121" max="15121" width="12.140625" style="1" customWidth="1"/>
    <col min="15122" max="15123" width="11.42578125" style="1"/>
    <col min="15124" max="15124" width="17.7109375" style="1" customWidth="1"/>
    <col min="15125" max="15360" width="11.42578125" style="1"/>
    <col min="15361" max="15361" width="18.140625" style="1" customWidth="1"/>
    <col min="15362" max="15362" width="17.28515625" style="1" customWidth="1"/>
    <col min="15363" max="15363" width="16" style="1" customWidth="1"/>
    <col min="15364" max="15364" width="12.42578125" style="1" customWidth="1"/>
    <col min="15365" max="15365" width="12.28515625" style="1" customWidth="1"/>
    <col min="15366" max="15366" width="13.7109375" style="1" customWidth="1"/>
    <col min="15367" max="15367" width="14.28515625" style="1" customWidth="1"/>
    <col min="15368" max="15368" width="15.140625" style="1" customWidth="1"/>
    <col min="15369" max="15370" width="13.85546875" style="1" customWidth="1"/>
    <col min="15371" max="15371" width="15.28515625" style="1" customWidth="1"/>
    <col min="15372" max="15372" width="15" style="1" customWidth="1"/>
    <col min="15373" max="15373" width="11.42578125" style="1" customWidth="1"/>
    <col min="15374" max="15374" width="11.5703125" style="1" customWidth="1"/>
    <col min="15375" max="15375" width="12.28515625" style="1" customWidth="1"/>
    <col min="15376" max="15376" width="12.7109375" style="1" customWidth="1"/>
    <col min="15377" max="15377" width="12.140625" style="1" customWidth="1"/>
    <col min="15378" max="15379" width="11.42578125" style="1"/>
    <col min="15380" max="15380" width="17.7109375" style="1" customWidth="1"/>
    <col min="15381" max="15616" width="11.42578125" style="1"/>
    <col min="15617" max="15617" width="18.140625" style="1" customWidth="1"/>
    <col min="15618" max="15618" width="17.28515625" style="1" customWidth="1"/>
    <col min="15619" max="15619" width="16" style="1" customWidth="1"/>
    <col min="15620" max="15620" width="12.42578125" style="1" customWidth="1"/>
    <col min="15621" max="15621" width="12.28515625" style="1" customWidth="1"/>
    <col min="15622" max="15622" width="13.7109375" style="1" customWidth="1"/>
    <col min="15623" max="15623" width="14.28515625" style="1" customWidth="1"/>
    <col min="15624" max="15624" width="15.140625" style="1" customWidth="1"/>
    <col min="15625" max="15626" width="13.85546875" style="1" customWidth="1"/>
    <col min="15627" max="15627" width="15.28515625" style="1" customWidth="1"/>
    <col min="15628" max="15628" width="15" style="1" customWidth="1"/>
    <col min="15629" max="15629" width="11.42578125" style="1" customWidth="1"/>
    <col min="15630" max="15630" width="11.5703125" style="1" customWidth="1"/>
    <col min="15631" max="15631" width="12.28515625" style="1" customWidth="1"/>
    <col min="15632" max="15632" width="12.7109375" style="1" customWidth="1"/>
    <col min="15633" max="15633" width="12.140625" style="1" customWidth="1"/>
    <col min="15634" max="15635" width="11.42578125" style="1"/>
    <col min="15636" max="15636" width="17.7109375" style="1" customWidth="1"/>
    <col min="15637" max="15872" width="11.42578125" style="1"/>
    <col min="15873" max="15873" width="18.140625" style="1" customWidth="1"/>
    <col min="15874" max="15874" width="17.28515625" style="1" customWidth="1"/>
    <col min="15875" max="15875" width="16" style="1" customWidth="1"/>
    <col min="15876" max="15876" width="12.42578125" style="1" customWidth="1"/>
    <col min="15877" max="15877" width="12.28515625" style="1" customWidth="1"/>
    <col min="15878" max="15878" width="13.7109375" style="1" customWidth="1"/>
    <col min="15879" max="15879" width="14.28515625" style="1" customWidth="1"/>
    <col min="15880" max="15880" width="15.140625" style="1" customWidth="1"/>
    <col min="15881" max="15882" width="13.85546875" style="1" customWidth="1"/>
    <col min="15883" max="15883" width="15.28515625" style="1" customWidth="1"/>
    <col min="15884" max="15884" width="15" style="1" customWidth="1"/>
    <col min="15885" max="15885" width="11.42578125" style="1" customWidth="1"/>
    <col min="15886" max="15886" width="11.5703125" style="1" customWidth="1"/>
    <col min="15887" max="15887" width="12.28515625" style="1" customWidth="1"/>
    <col min="15888" max="15888" width="12.7109375" style="1" customWidth="1"/>
    <col min="15889" max="15889" width="12.140625" style="1" customWidth="1"/>
    <col min="15890" max="15891" width="11.42578125" style="1"/>
    <col min="15892" max="15892" width="17.7109375" style="1" customWidth="1"/>
    <col min="15893" max="16128" width="11.42578125" style="1"/>
    <col min="16129" max="16129" width="18.140625" style="1" customWidth="1"/>
    <col min="16130" max="16130" width="17.28515625" style="1" customWidth="1"/>
    <col min="16131" max="16131" width="16" style="1" customWidth="1"/>
    <col min="16132" max="16132" width="12.42578125" style="1" customWidth="1"/>
    <col min="16133" max="16133" width="12.28515625" style="1" customWidth="1"/>
    <col min="16134" max="16134" width="13.7109375" style="1" customWidth="1"/>
    <col min="16135" max="16135" width="14.28515625" style="1" customWidth="1"/>
    <col min="16136" max="16136" width="15.140625" style="1" customWidth="1"/>
    <col min="16137" max="16138" width="13.85546875" style="1" customWidth="1"/>
    <col min="16139" max="16139" width="15.28515625" style="1" customWidth="1"/>
    <col min="16140" max="16140" width="15" style="1" customWidth="1"/>
    <col min="16141" max="16141" width="11.42578125" style="1" customWidth="1"/>
    <col min="16142" max="16142" width="11.5703125" style="1" customWidth="1"/>
    <col min="16143" max="16143" width="12.28515625" style="1" customWidth="1"/>
    <col min="16144" max="16144" width="12.7109375" style="1" customWidth="1"/>
    <col min="16145" max="16145" width="12.140625" style="1" customWidth="1"/>
    <col min="16146" max="16147" width="11.42578125" style="1"/>
    <col min="16148" max="16148" width="17.7109375" style="1" customWidth="1"/>
    <col min="16149" max="16384" width="11.42578125" style="1"/>
  </cols>
  <sheetData>
    <row r="1" spans="1:19" ht="26.25" x14ac:dyDescent="0.4">
      <c r="A1" s="739" t="s">
        <v>345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</row>
    <row r="2" spans="1:19" ht="20.25" x14ac:dyDescent="0.3">
      <c r="A2" s="740" t="s">
        <v>287</v>
      </c>
      <c r="B2" s="740"/>
      <c r="C2" s="740"/>
      <c r="D2" s="740"/>
      <c r="E2" s="740"/>
      <c r="F2" s="740"/>
      <c r="G2" s="740"/>
      <c r="H2" s="740"/>
      <c r="I2" s="740"/>
      <c r="J2" s="740"/>
      <c r="K2" s="740"/>
      <c r="L2" s="740"/>
      <c r="M2" s="740"/>
      <c r="N2" s="740"/>
      <c r="O2" s="740"/>
      <c r="P2" s="740"/>
      <c r="Q2" s="740"/>
    </row>
    <row r="3" spans="1:19" ht="16.5" x14ac:dyDescent="0.3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1:19" ht="16.5" x14ac:dyDescent="0.3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ht="20.25" x14ac:dyDescent="0.3">
      <c r="A5" s="734" t="s">
        <v>204</v>
      </c>
      <c r="B5" s="734"/>
      <c r="C5" s="734"/>
      <c r="D5" s="734"/>
      <c r="E5" s="734"/>
      <c r="F5" s="734"/>
      <c r="G5" s="734"/>
      <c r="H5" s="734"/>
      <c r="I5" s="734"/>
      <c r="J5" s="734"/>
      <c r="K5" s="734"/>
      <c r="L5" s="734"/>
      <c r="M5" s="734"/>
      <c r="N5" s="734"/>
      <c r="O5" s="734"/>
      <c r="P5" s="734"/>
      <c r="Q5" s="734"/>
    </row>
    <row r="6" spans="1:19" ht="21" thickBot="1" x14ac:dyDescent="0.35">
      <c r="A6" s="347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</row>
    <row r="7" spans="1:19" ht="24.95" customHeight="1" x14ac:dyDescent="0.2">
      <c r="A7" s="735" t="s">
        <v>205</v>
      </c>
      <c r="B7" s="820" t="s">
        <v>50</v>
      </c>
      <c r="C7" s="817" t="s">
        <v>206</v>
      </c>
      <c r="D7" s="741"/>
      <c r="E7" s="818"/>
      <c r="F7" s="741" t="s">
        <v>207</v>
      </c>
      <c r="G7" s="741"/>
      <c r="H7" s="741"/>
      <c r="I7" s="819" t="s">
        <v>208</v>
      </c>
      <c r="J7" s="744"/>
      <c r="K7" s="748"/>
      <c r="L7" s="742" t="s">
        <v>209</v>
      </c>
      <c r="M7" s="741"/>
      <c r="N7" s="743"/>
      <c r="O7" s="741" t="s">
        <v>210</v>
      </c>
      <c r="P7" s="741"/>
      <c r="Q7" s="822"/>
    </row>
    <row r="8" spans="1:19" ht="44.25" customHeight="1" thickBot="1" x14ac:dyDescent="0.25">
      <c r="A8" s="736"/>
      <c r="B8" s="821"/>
      <c r="C8" s="348" t="s">
        <v>211</v>
      </c>
      <c r="D8" s="184" t="s">
        <v>212</v>
      </c>
      <c r="E8" s="349" t="s">
        <v>213</v>
      </c>
      <c r="F8" s="183" t="s">
        <v>214</v>
      </c>
      <c r="G8" s="184" t="s">
        <v>215</v>
      </c>
      <c r="H8" s="185" t="s">
        <v>216</v>
      </c>
      <c r="I8" s="188" t="s">
        <v>214</v>
      </c>
      <c r="J8" s="184" t="s">
        <v>215</v>
      </c>
      <c r="K8" s="185" t="s">
        <v>216</v>
      </c>
      <c r="L8" s="188" t="s">
        <v>214</v>
      </c>
      <c r="M8" s="184" t="s">
        <v>215</v>
      </c>
      <c r="N8" s="185" t="s">
        <v>216</v>
      </c>
      <c r="O8" s="350" t="s">
        <v>214</v>
      </c>
      <c r="P8" s="184" t="s">
        <v>215</v>
      </c>
      <c r="Q8" s="189" t="s">
        <v>217</v>
      </c>
    </row>
    <row r="9" spans="1:19" s="194" customFormat="1" ht="21.95" customHeight="1" x14ac:dyDescent="0.2">
      <c r="A9" s="726" t="s">
        <v>126</v>
      </c>
      <c r="B9" s="351" t="s">
        <v>127</v>
      </c>
      <c r="C9" s="353">
        <f>'Français - 3e trim'!C8</f>
        <v>1.8660954999999999</v>
      </c>
      <c r="D9" s="352"/>
      <c r="E9" s="354"/>
      <c r="F9" s="636">
        <f>'Français - 3e trim'!F8</f>
        <v>1.886698</v>
      </c>
      <c r="G9" s="604"/>
      <c r="H9" s="637"/>
      <c r="I9" s="353">
        <f>'Français - 3e trim'!I8</f>
        <v>1.8640000000000001</v>
      </c>
      <c r="J9" s="352"/>
      <c r="K9" s="354"/>
      <c r="L9" s="599">
        <f>'Français - 3e trim'!L8</f>
        <v>1.9390000000000001</v>
      </c>
      <c r="M9" s="600"/>
      <c r="N9" s="601"/>
      <c r="O9" s="514">
        <f t="shared" ref="O9:O19" si="0">C9+F9+I9+L9</f>
        <v>7.5557935000000001</v>
      </c>
      <c r="P9" s="515"/>
      <c r="Q9" s="516"/>
    </row>
    <row r="10" spans="1:19" s="194" customFormat="1" ht="21.95" customHeight="1" x14ac:dyDescent="0.2">
      <c r="A10" s="726"/>
      <c r="B10" s="355" t="s">
        <v>128</v>
      </c>
      <c r="C10" s="357">
        <f>'Français - 3e trim'!C9</f>
        <v>0.1364215</v>
      </c>
      <c r="D10" s="356"/>
      <c r="E10" s="206"/>
      <c r="F10" s="636">
        <f>'Français - 3e trim'!F9</f>
        <v>0.12909390000000001</v>
      </c>
      <c r="G10" s="606"/>
      <c r="H10" s="638"/>
      <c r="I10" s="353">
        <f>'Français - 3e trim'!I9</f>
        <v>0.125</v>
      </c>
      <c r="J10" s="356"/>
      <c r="K10" s="206"/>
      <c r="L10" s="599">
        <f>'Français - 3e trim'!L9</f>
        <v>0.127</v>
      </c>
      <c r="M10" s="602"/>
      <c r="N10" s="529"/>
      <c r="O10" s="520">
        <f t="shared" si="0"/>
        <v>0.51751539999999996</v>
      </c>
      <c r="P10" s="521"/>
      <c r="Q10" s="522"/>
    </row>
    <row r="11" spans="1:19" s="194" customFormat="1" ht="21.95" customHeight="1" x14ac:dyDescent="0.2">
      <c r="A11" s="727"/>
      <c r="B11" s="355" t="s">
        <v>106</v>
      </c>
      <c r="C11" s="357">
        <f>'Français - 3e trim'!C10</f>
        <v>0.10007880000000001</v>
      </c>
      <c r="D11" s="356"/>
      <c r="E11" s="206"/>
      <c r="F11" s="636">
        <f>'Français - 3e trim'!F10</f>
        <v>8.9392600000000003E-2</v>
      </c>
      <c r="G11" s="606"/>
      <c r="H11" s="638"/>
      <c r="I11" s="353">
        <f>'Français - 3e trim'!I10</f>
        <v>7.3999999999999996E-2</v>
      </c>
      <c r="J11" s="356"/>
      <c r="K11" s="206"/>
      <c r="L11" s="599">
        <f>'Français - 3e trim'!L10</f>
        <v>6.6000000000000003E-2</v>
      </c>
      <c r="M11" s="602"/>
      <c r="N11" s="529"/>
      <c r="O11" s="520">
        <f t="shared" si="0"/>
        <v>0.32947140000000003</v>
      </c>
      <c r="P11" s="521"/>
      <c r="Q11" s="522"/>
    </row>
    <row r="12" spans="1:19" s="194" customFormat="1" ht="21.95" customHeight="1" x14ac:dyDescent="0.2">
      <c r="A12" s="728" t="s">
        <v>129</v>
      </c>
      <c r="B12" s="355" t="s">
        <v>130</v>
      </c>
      <c r="C12" s="357">
        <f>'Français - 3e trim'!C11</f>
        <v>0.82161550000000005</v>
      </c>
      <c r="D12" s="356"/>
      <c r="E12" s="206"/>
      <c r="F12" s="636">
        <f>'Français - 3e trim'!F11</f>
        <v>0.75232060000000001</v>
      </c>
      <c r="G12" s="606"/>
      <c r="H12" s="638"/>
      <c r="I12" s="353">
        <f>'Français - 3e trim'!I11</f>
        <v>0.82545682300000001</v>
      </c>
      <c r="J12" s="356"/>
      <c r="K12" s="206"/>
      <c r="L12" s="599">
        <f>'Français - 3e trim'!L11</f>
        <v>0.76445241220000004</v>
      </c>
      <c r="M12" s="602"/>
      <c r="N12" s="529"/>
      <c r="O12" s="520">
        <f t="shared" si="0"/>
        <v>3.1638453352000004</v>
      </c>
      <c r="P12" s="521"/>
      <c r="Q12" s="522"/>
    </row>
    <row r="13" spans="1:19" s="194" customFormat="1" ht="21.95" customHeight="1" x14ac:dyDescent="0.2">
      <c r="A13" s="726"/>
      <c r="B13" s="355" t="s">
        <v>131</v>
      </c>
      <c r="C13" s="357">
        <f>'Français - 3e trim'!C12</f>
        <v>0.23490060000000001</v>
      </c>
      <c r="D13" s="356"/>
      <c r="E13" s="206"/>
      <c r="F13" s="636">
        <f>'Français - 3e trim'!F12</f>
        <v>0.25700000000000001</v>
      </c>
      <c r="G13" s="606"/>
      <c r="H13" s="638"/>
      <c r="I13" s="353">
        <f>'Français - 3e trim'!I12</f>
        <v>0.32600000000000001</v>
      </c>
      <c r="J13" s="356"/>
      <c r="K13" s="206"/>
      <c r="L13" s="599">
        <f>'Français - 3e trim'!L12</f>
        <v>0.23100000000000001</v>
      </c>
      <c r="M13" s="602"/>
      <c r="N13" s="529"/>
      <c r="O13" s="520">
        <f t="shared" si="0"/>
        <v>1.0489006000000001</v>
      </c>
      <c r="P13" s="521"/>
      <c r="Q13" s="522"/>
      <c r="S13" s="199"/>
    </row>
    <row r="14" spans="1:19" s="194" customFormat="1" ht="21.95" customHeight="1" x14ac:dyDescent="0.2">
      <c r="A14" s="729" t="s">
        <v>63</v>
      </c>
      <c r="B14" s="358" t="s">
        <v>132</v>
      </c>
      <c r="C14" s="357">
        <f>'Français - 3e trim'!C13</f>
        <v>3.4370999999999999E-2</v>
      </c>
      <c r="D14" s="356"/>
      <c r="E14" s="206"/>
      <c r="F14" s="636">
        <f>'Français - 3e trim'!F13</f>
        <v>4.3073399999999998E-2</v>
      </c>
      <c r="G14" s="606"/>
      <c r="H14" s="638"/>
      <c r="I14" s="353">
        <f>'Français - 3e trim'!I13</f>
        <v>5.3457853999999999E-2</v>
      </c>
      <c r="J14" s="356"/>
      <c r="K14" s="206"/>
      <c r="L14" s="599">
        <f>'Français - 3e trim'!L13</f>
        <v>4.5999999999999999E-2</v>
      </c>
      <c r="M14" s="602"/>
      <c r="N14" s="529"/>
      <c r="O14" s="520">
        <f t="shared" si="0"/>
        <v>0.17690225399999998</v>
      </c>
      <c r="P14" s="521"/>
      <c r="Q14" s="522"/>
      <c r="R14" s="199"/>
    </row>
    <row r="15" spans="1:19" s="194" customFormat="1" ht="21.95" customHeight="1" x14ac:dyDescent="0.2">
      <c r="A15" s="730"/>
      <c r="B15" s="358" t="s">
        <v>133</v>
      </c>
      <c r="C15" s="357">
        <f>'Français - 3e trim'!C14</f>
        <v>0.10981830000000001</v>
      </c>
      <c r="D15" s="356"/>
      <c r="E15" s="206"/>
      <c r="F15" s="636">
        <f>'Français - 3e trim'!F14</f>
        <v>0.10047970000000001</v>
      </c>
      <c r="G15" s="606"/>
      <c r="H15" s="638"/>
      <c r="I15" s="353">
        <f>'Français - 3e trim'!I14</f>
        <v>0.10100000000000001</v>
      </c>
      <c r="J15" s="356"/>
      <c r="K15" s="206"/>
      <c r="L15" s="599">
        <f>'Français - 3e trim'!L14</f>
        <v>0.10299999999999999</v>
      </c>
      <c r="M15" s="602"/>
      <c r="N15" s="529"/>
      <c r="O15" s="520">
        <f t="shared" si="0"/>
        <v>0.414298</v>
      </c>
      <c r="P15" s="521"/>
      <c r="Q15" s="522"/>
      <c r="R15" s="199"/>
    </row>
    <row r="16" spans="1:19" s="194" customFormat="1" ht="21.95" customHeight="1" x14ac:dyDescent="0.2">
      <c r="A16" s="730"/>
      <c r="B16" s="358" t="s">
        <v>134</v>
      </c>
      <c r="C16" s="357">
        <f>'Français - 3e trim'!C15</f>
        <v>0.1016724</v>
      </c>
      <c r="D16" s="356"/>
      <c r="E16" s="206"/>
      <c r="F16" s="636">
        <f>'Français - 3e trim'!F15</f>
        <v>9.0752899999999997E-2</v>
      </c>
      <c r="G16" s="606"/>
      <c r="H16" s="638"/>
      <c r="I16" s="353">
        <f>'Français - 3e trim'!I15</f>
        <v>7.6454214255399999E-2</v>
      </c>
      <c r="J16" s="356"/>
      <c r="K16" s="206"/>
      <c r="L16" s="599">
        <f>'Français - 3e trim'!L15</f>
        <v>7.4999999999999997E-2</v>
      </c>
      <c r="M16" s="602"/>
      <c r="N16" s="529"/>
      <c r="O16" s="520">
        <f t="shared" si="0"/>
        <v>0.34387951425540003</v>
      </c>
      <c r="P16" s="521"/>
      <c r="Q16" s="522"/>
      <c r="R16" s="199"/>
    </row>
    <row r="17" spans="1:19" s="194" customFormat="1" ht="27.75" customHeight="1" x14ac:dyDescent="0.2">
      <c r="A17" s="731"/>
      <c r="B17" s="358" t="s">
        <v>218</v>
      </c>
      <c r="C17" s="359">
        <f>'Français - 3e trim'!C16</f>
        <v>8.5043600000000011E-2</v>
      </c>
      <c r="D17" s="203">
        <f>'Français - 3e trim'!D16</f>
        <v>5.9448999999999996</v>
      </c>
      <c r="E17" s="204">
        <f>'Français - 3e trim'!E16</f>
        <v>2.3860000000000001</v>
      </c>
      <c r="F17" s="636">
        <f>'Français - 3e trim'!F16</f>
        <v>7.8727500000000006E-2</v>
      </c>
      <c r="G17" s="203">
        <f>'Français - 3e trim'!G16</f>
        <v>7.1050000000000004</v>
      </c>
      <c r="H17" s="639">
        <f>'Français - 3e trim'!H16</f>
        <v>2.2309999999999999</v>
      </c>
      <c r="I17" s="353">
        <f>'Français - 3e trim'!I16</f>
        <v>6.8423258424999994E-2</v>
      </c>
      <c r="J17" s="203">
        <f>'Français - 3e trim'!J16</f>
        <v>6.024</v>
      </c>
      <c r="K17" s="204">
        <f>'Français - 3e trim'!K16</f>
        <v>1.89425</v>
      </c>
      <c r="L17" s="599">
        <f>'Français - 3e trim'!L16</f>
        <v>0.1</v>
      </c>
      <c r="M17" s="523">
        <f>'Français - 3e trim'!M16</f>
        <v>7.4955200112</v>
      </c>
      <c r="N17" s="524">
        <f>'Français - 3e trim'!N16</f>
        <v>2.1539999999999999</v>
      </c>
      <c r="O17" s="592">
        <f t="shared" si="0"/>
        <v>0.332194358425</v>
      </c>
      <c r="P17" s="527">
        <f>D17+G17+J17+M17</f>
        <v>26.569420011200002</v>
      </c>
      <c r="Q17" s="528">
        <f>E17+H17+K17+N17</f>
        <v>8.6652500000000003</v>
      </c>
      <c r="R17" s="199"/>
    </row>
    <row r="18" spans="1:19" s="194" customFormat="1" ht="27" customHeight="1" x14ac:dyDescent="0.2">
      <c r="A18" s="205" t="s">
        <v>136</v>
      </c>
      <c r="B18" s="355" t="s">
        <v>137</v>
      </c>
      <c r="C18" s="357">
        <f>'Français - 3e trim'!C17</f>
        <v>0</v>
      </c>
      <c r="D18" s="203">
        <f>'Français - 3e trim'!D17</f>
        <v>6.6500000000000004E-2</v>
      </c>
      <c r="E18" s="206"/>
      <c r="F18" s="636">
        <f>'Français - 3e trim'!F17</f>
        <v>0</v>
      </c>
      <c r="G18" s="203">
        <f>'Français - 3e trim'!G17</f>
        <v>6.7400000000000002E-2</v>
      </c>
      <c r="H18" s="640"/>
      <c r="I18" s="353">
        <f>'Français - 3e trim'!I17</f>
        <v>0</v>
      </c>
      <c r="J18" s="203">
        <f>'Français - 3e trim'!J17</f>
        <v>6.7510254239999998E-2</v>
      </c>
      <c r="K18" s="206"/>
      <c r="L18" s="599">
        <f>'Français - 3e trim'!L17</f>
        <v>4.0000000000000002E-4</v>
      </c>
      <c r="M18" s="523">
        <f>'Français - 3e trim'!M17</f>
        <v>6.6501124240000001E-2</v>
      </c>
      <c r="N18" s="517"/>
      <c r="O18" s="592">
        <f t="shared" si="0"/>
        <v>4.0000000000000002E-4</v>
      </c>
      <c r="P18" s="527">
        <f>D18+G18+J18+M18</f>
        <v>0.26791137848000002</v>
      </c>
      <c r="Q18" s="530"/>
    </row>
    <row r="19" spans="1:19" s="194" customFormat="1" ht="21.95" customHeight="1" thickBot="1" x14ac:dyDescent="0.25">
      <c r="A19" s="207" t="s">
        <v>69</v>
      </c>
      <c r="B19" s="360" t="s">
        <v>138</v>
      </c>
      <c r="C19" s="359">
        <f>'Français - 3e trim'!C18</f>
        <v>0</v>
      </c>
      <c r="D19" s="211"/>
      <c r="E19" s="212"/>
      <c r="F19" s="636">
        <f>'Français - 3e trim'!F18</f>
        <v>0</v>
      </c>
      <c r="G19" s="211"/>
      <c r="H19" s="641"/>
      <c r="I19" s="353">
        <f>'Français - 3e trim'!I18</f>
        <v>0</v>
      </c>
      <c r="J19" s="211"/>
      <c r="K19" s="212"/>
      <c r="L19" s="599">
        <f>'Français - 3e trim'!L18</f>
        <v>0</v>
      </c>
      <c r="M19" s="531"/>
      <c r="N19" s="532"/>
      <c r="O19" s="520">
        <f t="shared" si="0"/>
        <v>0</v>
      </c>
      <c r="P19" s="535"/>
      <c r="Q19" s="536"/>
    </row>
    <row r="20" spans="1:19" s="194" customFormat="1" ht="18" customHeight="1" thickBot="1" x14ac:dyDescent="0.25">
      <c r="A20" s="749" t="s">
        <v>219</v>
      </c>
      <c r="B20" s="814"/>
      <c r="C20" s="213">
        <f>SUM(C9:C19)</f>
        <v>3.4900172000000005</v>
      </c>
      <c r="D20" s="214">
        <f>D17+D18</f>
        <v>6.0114000000000001</v>
      </c>
      <c r="E20" s="215">
        <f>E17</f>
        <v>2.3860000000000001</v>
      </c>
      <c r="F20" s="213">
        <f>SUM(F9:F19)</f>
        <v>3.4275386000000001</v>
      </c>
      <c r="G20" s="214">
        <f>G17+G18</f>
        <v>7.1724000000000006</v>
      </c>
      <c r="H20" s="215">
        <f>H17</f>
        <v>2.2309999999999999</v>
      </c>
      <c r="I20" s="213">
        <f>SUM(I9:I19)</f>
        <v>3.5137921496804005</v>
      </c>
      <c r="J20" s="214">
        <f>J17+J18</f>
        <v>6.0915102542400001</v>
      </c>
      <c r="K20" s="215">
        <f>K17</f>
        <v>1.89425</v>
      </c>
      <c r="L20" s="537">
        <f>SUM(L9:L19)</f>
        <v>3.4518524121999996</v>
      </c>
      <c r="M20" s="595">
        <f>M17+M18</f>
        <v>7.5620211354400002</v>
      </c>
      <c r="N20" s="596">
        <f>N17</f>
        <v>2.1539999999999999</v>
      </c>
      <c r="O20" s="540">
        <f>SUM(O9:O19)</f>
        <v>13.883200361880402</v>
      </c>
      <c r="P20" s="597">
        <f>P17+P18</f>
        <v>26.837331389680003</v>
      </c>
      <c r="Q20" s="598">
        <f>Q17</f>
        <v>8.6652500000000003</v>
      </c>
      <c r="S20" s="216"/>
    </row>
    <row r="21" spans="1:19" s="194" customFormat="1" ht="18" customHeight="1" x14ac:dyDescent="0.2">
      <c r="A21" s="361"/>
      <c r="B21" s="362"/>
      <c r="C21" s="363"/>
      <c r="D21" s="363"/>
      <c r="E21" s="363"/>
      <c r="F21" s="364"/>
      <c r="G21" s="364"/>
      <c r="H21" s="364"/>
      <c r="I21" s="255"/>
      <c r="J21" s="255"/>
      <c r="K21" s="255"/>
      <c r="L21" s="255"/>
      <c r="M21" s="255"/>
      <c r="N21" s="255"/>
      <c r="O21" s="255"/>
      <c r="P21" s="255"/>
      <c r="Q21" s="255"/>
      <c r="S21" s="216"/>
    </row>
    <row r="22" spans="1:19" s="194" customFormat="1" x14ac:dyDescent="0.2">
      <c r="A22" s="217"/>
      <c r="B22" s="218"/>
      <c r="C22" s="218"/>
      <c r="D22" s="218"/>
      <c r="E22" s="218"/>
      <c r="L22" s="218"/>
      <c r="M22" s="218"/>
      <c r="N22" s="218"/>
      <c r="O22" s="365"/>
      <c r="P22" s="218"/>
      <c r="S22" s="220"/>
    </row>
    <row r="23" spans="1:19" s="194" customFormat="1" x14ac:dyDescent="0.2">
      <c r="A23" s="217"/>
      <c r="B23" s="218"/>
      <c r="C23" s="218"/>
      <c r="D23" s="218"/>
      <c r="E23" s="218"/>
      <c r="L23" s="218"/>
      <c r="M23" s="218"/>
      <c r="N23" s="218"/>
      <c r="O23" s="218"/>
      <c r="P23" s="218"/>
      <c r="S23" s="220"/>
    </row>
    <row r="24" spans="1:19" s="194" customFormat="1" x14ac:dyDescent="0.2">
      <c r="A24" s="217"/>
      <c r="B24" s="218"/>
      <c r="C24" s="218"/>
      <c r="D24" s="218"/>
      <c r="E24" s="218"/>
      <c r="L24" s="218"/>
      <c r="M24" s="218"/>
      <c r="N24" s="218"/>
      <c r="O24" s="218"/>
      <c r="P24" s="218"/>
      <c r="S24" s="220"/>
    </row>
    <row r="25" spans="1:19" s="194" customFormat="1" ht="20.25" x14ac:dyDescent="0.3">
      <c r="A25" s="734" t="s">
        <v>220</v>
      </c>
      <c r="B25" s="734"/>
      <c r="C25" s="734"/>
      <c r="D25" s="734"/>
      <c r="E25" s="734"/>
      <c r="F25" s="734"/>
      <c r="G25" s="734"/>
      <c r="H25" s="734"/>
      <c r="I25" s="734"/>
      <c r="J25" s="734"/>
      <c r="K25" s="734"/>
      <c r="L25" s="734"/>
      <c r="M25" s="734"/>
      <c r="N25" s="734"/>
      <c r="O25" s="734"/>
      <c r="P25" s="734"/>
      <c r="Q25" s="734"/>
    </row>
    <row r="26" spans="1:19" s="194" customFormat="1" ht="16.5" thickBot="1" x14ac:dyDescent="0.25">
      <c r="A26" s="366"/>
      <c r="B26" s="218"/>
      <c r="C26" s="218"/>
      <c r="D26" s="218"/>
      <c r="E26" s="218"/>
      <c r="L26" s="218"/>
      <c r="M26" s="218"/>
      <c r="N26" s="218"/>
      <c r="O26" s="218"/>
      <c r="P26" s="218"/>
    </row>
    <row r="27" spans="1:19" s="194" customFormat="1" ht="24.95" customHeight="1" x14ac:dyDescent="0.2">
      <c r="A27" s="735" t="s">
        <v>205</v>
      </c>
      <c r="B27" s="815" t="s">
        <v>50</v>
      </c>
      <c r="C27" s="817" t="s">
        <v>206</v>
      </c>
      <c r="D27" s="741"/>
      <c r="E27" s="818"/>
      <c r="F27" s="741" t="s">
        <v>207</v>
      </c>
      <c r="G27" s="741"/>
      <c r="H27" s="741"/>
      <c r="I27" s="819" t="s">
        <v>208</v>
      </c>
      <c r="J27" s="744"/>
      <c r="K27" s="748"/>
      <c r="L27" s="742" t="s">
        <v>209</v>
      </c>
      <c r="M27" s="741"/>
      <c r="N27" s="743"/>
      <c r="O27" s="741" t="s">
        <v>210</v>
      </c>
      <c r="P27" s="741"/>
      <c r="Q27" s="822"/>
    </row>
    <row r="28" spans="1:19" s="194" customFormat="1" ht="41.25" customHeight="1" thickBot="1" x14ac:dyDescent="0.25">
      <c r="A28" s="736"/>
      <c r="B28" s="816"/>
      <c r="C28" s="348" t="s">
        <v>211</v>
      </c>
      <c r="D28" s="184" t="s">
        <v>221</v>
      </c>
      <c r="E28" s="349" t="s">
        <v>213</v>
      </c>
      <c r="F28" s="183" t="s">
        <v>214</v>
      </c>
      <c r="G28" s="184" t="s">
        <v>215</v>
      </c>
      <c r="H28" s="185" t="s">
        <v>216</v>
      </c>
      <c r="I28" s="188" t="s">
        <v>214</v>
      </c>
      <c r="J28" s="184" t="s">
        <v>215</v>
      </c>
      <c r="K28" s="185" t="s">
        <v>216</v>
      </c>
      <c r="L28" s="188" t="s">
        <v>214</v>
      </c>
      <c r="M28" s="184" t="s">
        <v>215</v>
      </c>
      <c r="N28" s="185" t="s">
        <v>216</v>
      </c>
      <c r="O28" s="350" t="s">
        <v>214</v>
      </c>
      <c r="P28" s="184" t="s">
        <v>215</v>
      </c>
      <c r="Q28" s="189" t="s">
        <v>217</v>
      </c>
    </row>
    <row r="29" spans="1:19" s="194" customFormat="1" ht="24" customHeight="1" x14ac:dyDescent="0.2">
      <c r="A29" s="726" t="s">
        <v>126</v>
      </c>
      <c r="B29" s="190" t="s">
        <v>127</v>
      </c>
      <c r="C29" s="226">
        <f>'Français - 3e trim'!C25</f>
        <v>0.87650509999999993</v>
      </c>
      <c r="D29" s="227"/>
      <c r="E29" s="228"/>
      <c r="F29" s="611">
        <f>'Français - 3e trim'!F25</f>
        <v>1.0087524999999999</v>
      </c>
      <c r="G29" s="612"/>
      <c r="H29" s="613"/>
      <c r="I29" s="226">
        <f>'Français - 3e trim'!I25</f>
        <v>1.0235682424100001</v>
      </c>
      <c r="J29" s="227"/>
      <c r="K29" s="228"/>
      <c r="L29" s="548">
        <f>'Français - 3e trim'!L25</f>
        <v>1.113</v>
      </c>
      <c r="M29" s="549"/>
      <c r="N29" s="550"/>
      <c r="O29" s="514">
        <f t="shared" ref="O29:O39" si="1">C29+F29+I29+L29</f>
        <v>4.0218258424099993</v>
      </c>
      <c r="P29" s="515"/>
      <c r="Q29" s="516"/>
    </row>
    <row r="30" spans="1:19" s="194" customFormat="1" ht="24" customHeight="1" x14ac:dyDescent="0.2">
      <c r="A30" s="726"/>
      <c r="B30" s="195" t="s">
        <v>128</v>
      </c>
      <c r="C30" s="367">
        <f>'Français - 3e trim'!C26</f>
        <v>0.10066839999999999</v>
      </c>
      <c r="D30" s="232"/>
      <c r="E30" s="233"/>
      <c r="F30" s="634">
        <f>'Français - 3e trim'!F26</f>
        <v>8.34868E-2</v>
      </c>
      <c r="G30" s="614"/>
      <c r="H30" s="615"/>
      <c r="I30" s="226">
        <f>'Français - 3e trim'!I26</f>
        <v>9.1999999999999998E-2</v>
      </c>
      <c r="J30" s="232"/>
      <c r="K30" s="233"/>
      <c r="L30" s="548">
        <f>'Français - 3e trim'!L26</f>
        <v>9.2999999999999999E-2</v>
      </c>
      <c r="M30" s="554"/>
      <c r="N30" s="555"/>
      <c r="O30" s="520">
        <f t="shared" si="1"/>
        <v>0.36915520000000002</v>
      </c>
      <c r="P30" s="521"/>
      <c r="Q30" s="522"/>
    </row>
    <row r="31" spans="1:19" s="194" customFormat="1" ht="24" customHeight="1" x14ac:dyDescent="0.2">
      <c r="A31" s="727"/>
      <c r="B31" s="195" t="s">
        <v>106</v>
      </c>
      <c r="C31" s="367">
        <f>'Français - 3e trim'!C27</f>
        <v>0.38292720000000002</v>
      </c>
      <c r="D31" s="232"/>
      <c r="E31" s="233"/>
      <c r="F31" s="634">
        <f>'Français - 3e trim'!F27</f>
        <v>0.32013940000000002</v>
      </c>
      <c r="G31" s="614"/>
      <c r="H31" s="615"/>
      <c r="I31" s="226">
        <f>'Français - 3e trim'!I27</f>
        <v>0.28252852140125001</v>
      </c>
      <c r="J31" s="232"/>
      <c r="K31" s="233"/>
      <c r="L31" s="548">
        <f>'Français - 3e trim'!L27</f>
        <v>0.253</v>
      </c>
      <c r="M31" s="554"/>
      <c r="N31" s="555"/>
      <c r="O31" s="520">
        <f t="shared" si="1"/>
        <v>1.2385951214012501</v>
      </c>
      <c r="P31" s="521"/>
      <c r="Q31" s="522"/>
    </row>
    <row r="32" spans="1:19" s="194" customFormat="1" ht="24" customHeight="1" x14ac:dyDescent="0.2">
      <c r="A32" s="728" t="s">
        <v>129</v>
      </c>
      <c r="B32" s="195" t="s">
        <v>130</v>
      </c>
      <c r="C32" s="367">
        <f>'Français - 3e trim'!C28</f>
        <v>0.3815095</v>
      </c>
      <c r="D32" s="232"/>
      <c r="E32" s="233"/>
      <c r="F32" s="634">
        <f>'Français - 3e trim'!F28</f>
        <v>0.42499940000000003</v>
      </c>
      <c r="G32" s="614"/>
      <c r="H32" s="615"/>
      <c r="I32" s="226">
        <f>'Français - 3e trim'!I28</f>
        <v>0.49199999999999999</v>
      </c>
      <c r="J32" s="232"/>
      <c r="K32" s="233"/>
      <c r="L32" s="548">
        <f>'Français - 3e trim'!L28</f>
        <v>0.45200000000000001</v>
      </c>
      <c r="M32" s="554"/>
      <c r="N32" s="555"/>
      <c r="O32" s="520">
        <f t="shared" si="1"/>
        <v>1.7505089</v>
      </c>
      <c r="P32" s="521"/>
      <c r="Q32" s="522"/>
    </row>
    <row r="33" spans="1:17" s="194" customFormat="1" ht="24" customHeight="1" x14ac:dyDescent="0.2">
      <c r="A33" s="726"/>
      <c r="B33" s="195" t="s">
        <v>131</v>
      </c>
      <c r="C33" s="367">
        <f>'Français - 3e trim'!C29</f>
        <v>0.28283240000000004</v>
      </c>
      <c r="D33" s="232"/>
      <c r="E33" s="233"/>
      <c r="F33" s="634">
        <f>'Français - 3e trim'!F29</f>
        <v>0.26100000000000001</v>
      </c>
      <c r="G33" s="614"/>
      <c r="H33" s="615"/>
      <c r="I33" s="226">
        <f>'Français - 3e trim'!I29</f>
        <v>0.16850128542500001</v>
      </c>
      <c r="J33" s="232"/>
      <c r="K33" s="233"/>
      <c r="L33" s="548">
        <f>'Français - 3e trim'!L29</f>
        <v>0.23499999999999999</v>
      </c>
      <c r="M33" s="554"/>
      <c r="N33" s="555"/>
      <c r="O33" s="520">
        <f t="shared" si="1"/>
        <v>0.94733368542500007</v>
      </c>
      <c r="P33" s="521"/>
      <c r="Q33" s="522"/>
    </row>
    <row r="34" spans="1:17" s="194" customFormat="1" ht="24" customHeight="1" x14ac:dyDescent="0.2">
      <c r="A34" s="729" t="s">
        <v>63</v>
      </c>
      <c r="B34" s="195" t="s">
        <v>132</v>
      </c>
      <c r="C34" s="367">
        <f>'Français - 3e trim'!C30</f>
        <v>2.2914E-2</v>
      </c>
      <c r="D34" s="232"/>
      <c r="E34" s="233"/>
      <c r="F34" s="634">
        <f>'Français - 3e trim'!F30</f>
        <v>2.9000000000000001E-2</v>
      </c>
      <c r="G34" s="614"/>
      <c r="H34" s="615"/>
      <c r="I34" s="226">
        <f>'Français - 3e trim'!I30</f>
        <v>3.5999999999999997E-2</v>
      </c>
      <c r="J34" s="232"/>
      <c r="K34" s="233"/>
      <c r="L34" s="548">
        <f>'Français - 3e trim'!L30</f>
        <v>3.1E-2</v>
      </c>
      <c r="M34" s="554"/>
      <c r="N34" s="555"/>
      <c r="O34" s="520">
        <f t="shared" si="1"/>
        <v>0.11891399999999999</v>
      </c>
      <c r="P34" s="521"/>
      <c r="Q34" s="522"/>
    </row>
    <row r="35" spans="1:17" s="194" customFormat="1" ht="24" customHeight="1" x14ac:dyDescent="0.2">
      <c r="A35" s="730"/>
      <c r="B35" s="195" t="s">
        <v>133</v>
      </c>
      <c r="C35" s="367">
        <f>'Français - 3e trim'!C31</f>
        <v>4.3773699999999999E-2</v>
      </c>
      <c r="D35" s="232"/>
      <c r="E35" s="233"/>
      <c r="F35" s="634">
        <f>'Français - 3e trim'!F31</f>
        <v>4.0099999999999997E-2</v>
      </c>
      <c r="G35" s="614"/>
      <c r="H35" s="615"/>
      <c r="I35" s="226">
        <f>'Français - 3e trim'!I31</f>
        <v>0.04</v>
      </c>
      <c r="J35" s="232"/>
      <c r="K35" s="233"/>
      <c r="L35" s="548">
        <f>'Français - 3e trim'!L31</f>
        <v>4.0515421423999998E-2</v>
      </c>
      <c r="M35" s="554"/>
      <c r="N35" s="555"/>
      <c r="O35" s="520">
        <f t="shared" si="1"/>
        <v>0.164389121424</v>
      </c>
      <c r="P35" s="521"/>
      <c r="Q35" s="522"/>
    </row>
    <row r="36" spans="1:17" s="194" customFormat="1" ht="24" customHeight="1" x14ac:dyDescent="0.2">
      <c r="A36" s="730"/>
      <c r="B36" s="195" t="s">
        <v>134</v>
      </c>
      <c r="C36" s="368">
        <f>'Français - 3e trim'!C32</f>
        <v>0.2118506</v>
      </c>
      <c r="D36" s="232"/>
      <c r="E36" s="233"/>
      <c r="F36" s="634">
        <f>'Français - 3e trim'!F32</f>
        <v>0.189</v>
      </c>
      <c r="G36" s="614"/>
      <c r="H36" s="615"/>
      <c r="I36" s="226">
        <f>'Français - 3e trim'!I32</f>
        <v>0.183</v>
      </c>
      <c r="J36" s="232"/>
      <c r="K36" s="233"/>
      <c r="L36" s="548">
        <f>'Français - 3e trim'!L32</f>
        <v>0.18</v>
      </c>
      <c r="M36" s="554"/>
      <c r="N36" s="555"/>
      <c r="O36" s="520">
        <f t="shared" si="1"/>
        <v>0.76385060000000005</v>
      </c>
      <c r="P36" s="521"/>
      <c r="Q36" s="522"/>
    </row>
    <row r="37" spans="1:17" s="194" customFormat="1" ht="24" customHeight="1" x14ac:dyDescent="0.2">
      <c r="A37" s="731"/>
      <c r="B37" s="195" t="s">
        <v>135</v>
      </c>
      <c r="C37" s="369">
        <f>'Français - 3e trim'!C33</f>
        <v>0.20884339999999998</v>
      </c>
      <c r="D37" s="229">
        <f>'Français - 3e trim'!D33</f>
        <v>15.575199999999999</v>
      </c>
      <c r="E37" s="236">
        <f>'Français - 3e trim'!E33</f>
        <v>7.1580000000000004</v>
      </c>
      <c r="F37" s="634">
        <f>'Français - 3e trim'!F33</f>
        <v>0.14699999999999999</v>
      </c>
      <c r="G37" s="234">
        <f>'Français - 3e trim'!G33</f>
        <v>12.603</v>
      </c>
      <c r="H37" s="235">
        <f>'Français - 3e trim'!H33</f>
        <v>6.6929999999999996</v>
      </c>
      <c r="I37" s="226">
        <f>'Français - 3e trim'!I33</f>
        <v>0.127</v>
      </c>
      <c r="J37" s="229">
        <f>'Français - 3e trim'!J33</f>
        <v>10.798999999999999</v>
      </c>
      <c r="K37" s="236">
        <f>'Français - 3e trim'!K33</f>
        <v>5.6827500000000004</v>
      </c>
      <c r="L37" s="548">
        <f>'Français - 3e trim'!L33</f>
        <v>0.18651142512499999</v>
      </c>
      <c r="M37" s="557">
        <f>'Français - 3e trim'!M33</f>
        <v>13.368</v>
      </c>
      <c r="N37" s="591">
        <f>'Français - 3e trim'!N33</f>
        <v>6.4619999999999997</v>
      </c>
      <c r="O37" s="592">
        <f t="shared" si="1"/>
        <v>0.669354825125</v>
      </c>
      <c r="P37" s="527">
        <f>D37+G37+J37+M37</f>
        <v>52.345199999999998</v>
      </c>
      <c r="Q37" s="528">
        <f>E37+H37+K37+N37</f>
        <v>25.995749999999997</v>
      </c>
    </row>
    <row r="38" spans="1:17" s="194" customFormat="1" ht="26.25" customHeight="1" x14ac:dyDescent="0.2">
      <c r="A38" s="205" t="s">
        <v>136</v>
      </c>
      <c r="B38" s="237" t="s">
        <v>137</v>
      </c>
      <c r="C38" s="226">
        <f>'Français - 3e trim'!C34</f>
        <v>3.2320999999999999E-3</v>
      </c>
      <c r="D38" s="229">
        <f>'Français - 3e trim'!D34</f>
        <v>0.46160000000000001</v>
      </c>
      <c r="E38" s="239"/>
      <c r="F38" s="634">
        <f>'Français - 3e trim'!F34</f>
        <v>3.0000000000000001E-3</v>
      </c>
      <c r="G38" s="234">
        <f>'Français - 3e trim'!G34</f>
        <v>0.46779999999999999</v>
      </c>
      <c r="H38" s="238"/>
      <c r="I38" s="226">
        <f>'Français - 3e trim'!I34</f>
        <v>3.0000000000000001E-3</v>
      </c>
      <c r="J38" s="229">
        <f>'Français - 3e trim'!J34</f>
        <v>0.46700000000000003</v>
      </c>
      <c r="K38" s="239"/>
      <c r="L38" s="548">
        <f>'Français - 3e trim'!L34</f>
        <v>3.0000000000000001E-3</v>
      </c>
      <c r="M38" s="557">
        <f>'Français - 3e trim'!M34</f>
        <v>0.46400000000000002</v>
      </c>
      <c r="N38" s="593"/>
      <c r="O38" s="592">
        <f t="shared" si="1"/>
        <v>1.2232099999999999E-2</v>
      </c>
      <c r="P38" s="527">
        <f>D38+G38+J38+M38</f>
        <v>1.8604000000000001</v>
      </c>
      <c r="Q38" s="530"/>
    </row>
    <row r="39" spans="1:17" s="194" customFormat="1" ht="24" customHeight="1" thickBot="1" x14ac:dyDescent="0.25">
      <c r="A39" s="207" t="s">
        <v>69</v>
      </c>
      <c r="B39" s="240" t="s">
        <v>138</v>
      </c>
      <c r="C39" s="370">
        <f>'Français - 3e trim'!C35</f>
        <v>0</v>
      </c>
      <c r="D39" s="243"/>
      <c r="E39" s="244"/>
      <c r="F39" s="635">
        <f>'Français - 3e trim'!F35</f>
        <v>0</v>
      </c>
      <c r="G39" s="241"/>
      <c r="H39" s="242"/>
      <c r="I39" s="226">
        <f>'Français - 3e trim'!I35</f>
        <v>0</v>
      </c>
      <c r="J39" s="243"/>
      <c r="K39" s="244"/>
      <c r="L39" s="548">
        <f>'Français - 3e trim'!L35</f>
        <v>0</v>
      </c>
      <c r="M39" s="560"/>
      <c r="N39" s="594"/>
      <c r="O39" s="520">
        <f t="shared" si="1"/>
        <v>0</v>
      </c>
      <c r="P39" s="535"/>
      <c r="Q39" s="536"/>
    </row>
    <row r="40" spans="1:17" s="194" customFormat="1" ht="20.100000000000001" customHeight="1" thickBot="1" x14ac:dyDescent="0.25">
      <c r="A40" s="749" t="s">
        <v>219</v>
      </c>
      <c r="B40" s="814"/>
      <c r="C40" s="213">
        <f>SUM(C29:C39)</f>
        <v>2.5150564000000002</v>
      </c>
      <c r="D40" s="214">
        <f>D37+D38</f>
        <v>16.036799999999999</v>
      </c>
      <c r="E40" s="215">
        <f>E37</f>
        <v>7.1580000000000004</v>
      </c>
      <c r="F40" s="213">
        <f>SUM(F29:F39)</f>
        <v>2.5064780999999998</v>
      </c>
      <c r="G40" s="214">
        <f>G37+G38</f>
        <v>13.0708</v>
      </c>
      <c r="H40" s="215">
        <f>H37</f>
        <v>6.6929999999999996</v>
      </c>
      <c r="I40" s="213">
        <f>SUM(I29:I39)</f>
        <v>2.4475980492362499</v>
      </c>
      <c r="J40" s="214">
        <f>J37+J38</f>
        <v>11.266</v>
      </c>
      <c r="K40" s="215">
        <f>K37</f>
        <v>5.6827500000000004</v>
      </c>
      <c r="L40" s="543">
        <f>SUM(L29:L39)</f>
        <v>2.5870268465490005</v>
      </c>
      <c r="M40" s="545">
        <f>SUM(M37:M38)</f>
        <v>13.832000000000001</v>
      </c>
      <c r="N40" s="544">
        <f>SUM(N29:N39)</f>
        <v>6.4619999999999997</v>
      </c>
      <c r="O40" s="540">
        <f>SUM(O29:O39)</f>
        <v>10.056159395785249</v>
      </c>
      <c r="P40" s="595">
        <f>P37+P38</f>
        <v>54.205599999999997</v>
      </c>
      <c r="Q40" s="547">
        <f>SUM(Q37)</f>
        <v>25.995749999999997</v>
      </c>
    </row>
    <row r="41" spans="1:17" s="250" customFormat="1" ht="15" customHeight="1" x14ac:dyDescent="0.2">
      <c r="A41" s="251"/>
      <c r="B41" s="251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</row>
    <row r="42" spans="1:17" s="250" customFormat="1" ht="15" customHeight="1" x14ac:dyDescent="0.2">
      <c r="A42" s="371"/>
      <c r="B42" s="251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869" t="s">
        <v>350</v>
      </c>
      <c r="O42" s="869"/>
      <c r="P42" s="869"/>
      <c r="Q42" s="869"/>
    </row>
    <row r="43" spans="1:17" s="250" customFormat="1" ht="15" customHeight="1" x14ac:dyDescent="0.2">
      <c r="A43" s="253"/>
      <c r="B43" s="247"/>
      <c r="C43" s="254"/>
      <c r="D43" s="254"/>
      <c r="E43" s="254"/>
      <c r="F43" s="254"/>
      <c r="G43" s="254"/>
      <c r="H43" s="255"/>
      <c r="I43" s="255"/>
      <c r="J43" s="255"/>
      <c r="K43" s="255"/>
      <c r="L43" s="255"/>
      <c r="M43" s="255"/>
      <c r="N43" s="255"/>
      <c r="O43" s="255"/>
      <c r="P43" s="255"/>
      <c r="Q43" s="255"/>
    </row>
    <row r="44" spans="1:17" ht="20.25" customHeight="1" x14ac:dyDescent="0.2">
      <c r="A44" s="759" t="s">
        <v>346</v>
      </c>
      <c r="B44" s="759"/>
      <c r="C44" s="759"/>
      <c r="D44" s="759"/>
      <c r="E44" s="759"/>
      <c r="F44" s="759"/>
      <c r="G44" s="759"/>
      <c r="H44" s="759"/>
      <c r="I44" s="759"/>
      <c r="J44" s="759"/>
      <c r="K44" s="759"/>
      <c r="L44" s="759"/>
      <c r="M44" s="759"/>
      <c r="N44" s="759"/>
      <c r="O44" s="759"/>
      <c r="P44" s="759"/>
      <c r="Q44" s="759"/>
    </row>
    <row r="45" spans="1:17" ht="20.25" customHeight="1" x14ac:dyDescent="0.3">
      <c r="A45" s="734" t="s">
        <v>222</v>
      </c>
      <c r="B45" s="734"/>
      <c r="C45" s="734"/>
      <c r="D45" s="734"/>
      <c r="E45" s="734"/>
      <c r="F45" s="734"/>
      <c r="G45" s="734"/>
      <c r="H45" s="734"/>
      <c r="I45" s="734"/>
      <c r="J45" s="734"/>
      <c r="K45" s="734"/>
      <c r="L45" s="734"/>
      <c r="M45" s="734"/>
      <c r="N45" s="734"/>
      <c r="O45" s="734"/>
      <c r="P45" s="734"/>
      <c r="Q45" s="734"/>
    </row>
    <row r="46" spans="1:17" s="194" customFormat="1" ht="16.5" customHeight="1" thickBot="1" x14ac:dyDescent="0.25">
      <c r="A46" s="256"/>
      <c r="B46" s="218"/>
      <c r="C46" s="218"/>
      <c r="D46" s="218"/>
      <c r="E46" s="218"/>
      <c r="O46" s="372"/>
    </row>
    <row r="47" spans="1:17" s="194" customFormat="1" ht="56.25" customHeight="1" thickBot="1" x14ac:dyDescent="0.25">
      <c r="E47" s="762" t="s">
        <v>223</v>
      </c>
      <c r="F47" s="823"/>
      <c r="G47" s="408" t="s">
        <v>224</v>
      </c>
      <c r="H47" s="408" t="s">
        <v>225</v>
      </c>
      <c r="I47" s="408" t="s">
        <v>226</v>
      </c>
      <c r="J47" s="408" t="s">
        <v>227</v>
      </c>
      <c r="K47" s="373" t="s">
        <v>228</v>
      </c>
      <c r="O47" s="261"/>
      <c r="P47" s="261"/>
      <c r="Q47" s="218"/>
    </row>
    <row r="48" spans="1:17" s="194" customFormat="1" ht="27.95" customHeight="1" x14ac:dyDescent="0.2">
      <c r="E48" s="760" t="s">
        <v>229</v>
      </c>
      <c r="F48" s="761"/>
      <c r="G48" s="374">
        <f>'Français - 3e trim'!G44</f>
        <v>3.876414</v>
      </c>
      <c r="H48" s="374">
        <f>'Français - 3e trim'!H44</f>
        <v>77.687899999999999</v>
      </c>
      <c r="I48" s="374">
        <f>'Français - 3e trim'!I44</f>
        <v>301.15046319060002</v>
      </c>
      <c r="J48" s="374">
        <f>'Français - 3e trim'!J44</f>
        <v>611.63300000000004</v>
      </c>
      <c r="K48" s="375">
        <f>'Français - 3e trim'!K44</f>
        <v>184.19356125265628</v>
      </c>
      <c r="O48" s="264"/>
      <c r="P48" s="264"/>
      <c r="Q48" s="218"/>
    </row>
    <row r="49" spans="1:31" s="194" customFormat="1" ht="27.95" customHeight="1" x14ac:dyDescent="0.2">
      <c r="E49" s="753" t="s">
        <v>230</v>
      </c>
      <c r="F49" s="754"/>
      <c r="G49" s="265">
        <f>'Français - 3e trim'!G45</f>
        <v>3.1952279999999997</v>
      </c>
      <c r="H49" s="265">
        <f>'Français - 3e trim'!H45</f>
        <v>72.320700000000002</v>
      </c>
      <c r="I49" s="265">
        <f>'Français - 3e trim'!I45</f>
        <v>231.08112561959999</v>
      </c>
      <c r="J49" s="265">
        <f>'Français - 3e trim'!J45</f>
        <v>604.85599999999999</v>
      </c>
      <c r="K49" s="308">
        <f>'Français - 3e trim'!K45</f>
        <v>139.77080531776878</v>
      </c>
      <c r="O49" s="264"/>
      <c r="P49" s="264"/>
      <c r="Q49" s="218"/>
    </row>
    <row r="50" spans="1:31" s="194" customFormat="1" ht="27.95" customHeight="1" x14ac:dyDescent="0.2">
      <c r="E50" s="753" t="s">
        <v>231</v>
      </c>
      <c r="F50" s="754"/>
      <c r="G50" s="673">
        <f>'Français - 3e trim'!G46</f>
        <v>2.9971519</v>
      </c>
      <c r="H50" s="673">
        <f>'Français - 3e trim'!H46</f>
        <v>86.505899999999997</v>
      </c>
      <c r="I50" s="673">
        <f>'Français - 3e trim'!I46</f>
        <v>259.27132254621</v>
      </c>
      <c r="J50" s="673">
        <f>'Français - 3e trim'!J46</f>
        <v>605.71400000000006</v>
      </c>
      <c r="K50" s="674">
        <f>'Français - 3e trim'!K46</f>
        <v>157.04426986475508</v>
      </c>
      <c r="O50" s="266"/>
      <c r="P50" s="266"/>
      <c r="Q50" s="218"/>
    </row>
    <row r="51" spans="1:31" s="194" customFormat="1" ht="27.95" customHeight="1" thickBot="1" x14ac:dyDescent="0.25">
      <c r="E51" s="755" t="s">
        <v>232</v>
      </c>
      <c r="F51" s="756"/>
      <c r="G51" s="589">
        <f>'Français - 3e trim'!G47</f>
        <v>0</v>
      </c>
      <c r="H51" s="589">
        <f>'Français - 3e trim'!H47</f>
        <v>0</v>
      </c>
      <c r="I51" s="589">
        <f>'Français - 3e trim'!I47</f>
        <v>0</v>
      </c>
      <c r="J51" s="589">
        <f>'Français - 3e trim'!J47</f>
        <v>0</v>
      </c>
      <c r="K51" s="590">
        <f>'Français - 3e trim'!K47</f>
        <v>0</v>
      </c>
      <c r="O51" s="267"/>
      <c r="P51" s="267"/>
      <c r="Q51" s="218"/>
    </row>
    <row r="52" spans="1:31" s="194" customFormat="1" ht="27.95" customHeight="1" thickBot="1" x14ac:dyDescent="0.25">
      <c r="E52" s="732" t="s">
        <v>219</v>
      </c>
      <c r="F52" s="830"/>
      <c r="G52" s="469">
        <f>SUM(G48:G51)</f>
        <v>10.068793899999999</v>
      </c>
      <c r="H52" s="470">
        <v>0</v>
      </c>
      <c r="I52" s="469">
        <f>SUM(I48:I51)</f>
        <v>791.5029113564101</v>
      </c>
      <c r="J52" s="470">
        <v>0</v>
      </c>
      <c r="K52" s="280">
        <f>SUM(K48:K51)</f>
        <v>481.00863643518016</v>
      </c>
      <c r="O52" s="271"/>
      <c r="P52" s="271"/>
      <c r="Q52" s="218"/>
    </row>
    <row r="53" spans="1:31" s="194" customFormat="1" ht="27.95" customHeight="1" x14ac:dyDescent="0.2">
      <c r="A53" s="361"/>
      <c r="B53" s="284"/>
      <c r="C53" s="284"/>
      <c r="D53" s="284"/>
      <c r="E53" s="284"/>
      <c r="F53" s="284"/>
      <c r="H53" s="271"/>
      <c r="K53" s="271"/>
      <c r="O53" s="271"/>
      <c r="P53" s="271"/>
      <c r="Q53" s="218"/>
    </row>
    <row r="54" spans="1:31" s="194" customFormat="1" ht="31.5" customHeight="1" x14ac:dyDescent="0.2">
      <c r="A54" s="773" t="s">
        <v>233</v>
      </c>
      <c r="B54" s="773"/>
      <c r="C54" s="773"/>
      <c r="D54" s="773"/>
      <c r="E54" s="773"/>
      <c r="F54" s="773"/>
      <c r="G54" s="773"/>
      <c r="H54" s="773"/>
      <c r="I54" s="773"/>
      <c r="J54" s="773"/>
      <c r="K54" s="773"/>
      <c r="L54" s="773"/>
      <c r="M54" s="773"/>
      <c r="N54" s="773"/>
      <c r="O54" s="773"/>
      <c r="P54" s="773"/>
      <c r="Q54" s="773"/>
    </row>
    <row r="55" spans="1:31" s="194" customFormat="1" ht="31.5" customHeight="1" thickBot="1" x14ac:dyDescent="0.35">
      <c r="A55" s="758" t="s">
        <v>234</v>
      </c>
      <c r="B55" s="758"/>
      <c r="C55" s="758"/>
      <c r="D55" s="758"/>
      <c r="E55" s="758"/>
      <c r="F55" s="758"/>
      <c r="I55" s="758" t="s">
        <v>235</v>
      </c>
      <c r="J55" s="758"/>
      <c r="K55" s="758"/>
      <c r="L55" s="758"/>
      <c r="M55" s="758"/>
      <c r="N55" s="758"/>
      <c r="O55" s="758"/>
    </row>
    <row r="56" spans="1:31" s="194" customFormat="1" ht="54" customHeight="1" thickBot="1" x14ac:dyDescent="0.25">
      <c r="A56" s="376" t="s">
        <v>223</v>
      </c>
      <c r="B56" s="408" t="s">
        <v>236</v>
      </c>
      <c r="C56" s="408" t="s">
        <v>237</v>
      </c>
      <c r="D56" s="408" t="s">
        <v>238</v>
      </c>
      <c r="E56" s="408" t="s">
        <v>239</v>
      </c>
      <c r="F56" s="273" t="s">
        <v>240</v>
      </c>
      <c r="G56" s="218"/>
      <c r="H56" s="261"/>
      <c r="I56" s="751" t="s">
        <v>223</v>
      </c>
      <c r="J56" s="752"/>
      <c r="K56" s="258" t="s">
        <v>241</v>
      </c>
      <c r="L56" s="258" t="s">
        <v>237</v>
      </c>
      <c r="M56" s="258" t="s">
        <v>238</v>
      </c>
      <c r="N56" s="258" t="s">
        <v>239</v>
      </c>
      <c r="O56" s="273" t="s">
        <v>240</v>
      </c>
      <c r="P56" s="261"/>
      <c r="Q56" s="1"/>
      <c r="R56" s="1"/>
      <c r="S56" s="1"/>
      <c r="T56" s="1"/>
      <c r="U56" s="1"/>
      <c r="V56" s="1"/>
      <c r="W56" s="3"/>
      <c r="X56" s="1"/>
      <c r="Y56" s="1"/>
      <c r="Z56" s="1"/>
      <c r="AA56" s="1"/>
      <c r="AB56" s="1"/>
      <c r="AC56" s="1"/>
      <c r="AD56" s="1"/>
      <c r="AE56" s="1"/>
    </row>
    <row r="57" spans="1:31" s="194" customFormat="1" ht="27.95" customHeight="1" x14ac:dyDescent="0.2">
      <c r="A57" s="377" t="s">
        <v>242</v>
      </c>
      <c r="B57" s="275">
        <f>'Français - 3e trim'!B53</f>
        <v>0.91151400000000005</v>
      </c>
      <c r="C57" s="275">
        <f>'Français - 3e trim'!C53</f>
        <v>1532.7750000000001</v>
      </c>
      <c r="D57" s="275">
        <f>'Français - 3e trim'!D53</f>
        <v>1.39714587135</v>
      </c>
      <c r="E57" s="275">
        <f>'Français - 3e trim'!E53</f>
        <v>611.63300000000004</v>
      </c>
      <c r="F57" s="378">
        <f>'Français - 3e trim'!F53</f>
        <v>2.2842879166918726</v>
      </c>
      <c r="G57" s="218"/>
      <c r="H57" s="264"/>
      <c r="I57" s="824" t="s">
        <v>229</v>
      </c>
      <c r="J57" s="825"/>
      <c r="K57" s="275">
        <f>'Français - 3e trim'!K53</f>
        <v>3.3524500000000002</v>
      </c>
      <c r="L57" s="275">
        <f>'Français - 3e trim'!L53</f>
        <v>1676.7570000000001</v>
      </c>
      <c r="M57" s="275">
        <f>'Français - 3e trim'!M53</f>
        <v>5.6212440046500003</v>
      </c>
      <c r="N57" s="275">
        <f>'Français - 3e trim'!N53</f>
        <v>611.63300000000004</v>
      </c>
      <c r="O57" s="378">
        <f>'Français - 3e trim'!O53</f>
        <v>9.1905505501665221</v>
      </c>
      <c r="P57" s="264"/>
      <c r="Q57" s="1"/>
      <c r="R57" s="1"/>
      <c r="S57" s="1"/>
      <c r="T57" s="1"/>
      <c r="U57" s="1"/>
      <c r="V57" s="1"/>
      <c r="W57" s="3"/>
      <c r="X57" s="1"/>
      <c r="Y57" s="1"/>
      <c r="Z57" s="1"/>
      <c r="AA57" s="1"/>
      <c r="AB57" s="1"/>
      <c r="AC57" s="1"/>
      <c r="AD57" s="1"/>
      <c r="AE57" s="1"/>
    </row>
    <row r="58" spans="1:31" s="194" customFormat="1" ht="27.95" customHeight="1" x14ac:dyDescent="0.2">
      <c r="A58" s="307" t="s">
        <v>243</v>
      </c>
      <c r="B58" s="265">
        <f>'Français - 3e trim'!B54</f>
        <v>0.56453500000000001</v>
      </c>
      <c r="C58" s="265">
        <f>'Français - 3e trim'!C54</f>
        <v>1532.7750000000001</v>
      </c>
      <c r="D58" s="265">
        <f>'Français - 3e trim'!D54</f>
        <v>0.86530513462500003</v>
      </c>
      <c r="E58" s="265">
        <f>'Français - 3e trim'!E54</f>
        <v>604.85599999999999</v>
      </c>
      <c r="F58" s="308">
        <f>'Français - 3e trim'!F54</f>
        <v>1.4305969265825254</v>
      </c>
      <c r="G58" s="218"/>
      <c r="H58" s="266"/>
      <c r="I58" s="826" t="s">
        <v>230</v>
      </c>
      <c r="J58" s="827"/>
      <c r="K58" s="265">
        <f>'Français - 3e trim'!K54</f>
        <v>2.109057</v>
      </c>
      <c r="L58" s="265">
        <f>'Français - 3e trim'!L54</f>
        <v>1676.7570000000001</v>
      </c>
      <c r="M58" s="265">
        <f>'Français - 3e trim'!M54</f>
        <v>3.5363760881490003</v>
      </c>
      <c r="N58" s="265">
        <f>'Français - 3e trim'!N54</f>
        <v>604.85599999999999</v>
      </c>
      <c r="O58" s="308">
        <f>'Français - 3e trim'!O54</f>
        <v>5.8466413297528668</v>
      </c>
      <c r="P58" s="266"/>
      <c r="Q58" s="1"/>
      <c r="R58" s="1"/>
      <c r="S58" s="1"/>
      <c r="T58" s="1"/>
      <c r="U58" s="1"/>
      <c r="V58" s="1"/>
      <c r="W58" s="3"/>
      <c r="X58" s="1"/>
      <c r="Y58" s="1"/>
      <c r="Z58" s="1"/>
      <c r="AA58" s="1"/>
      <c r="AB58" s="1"/>
      <c r="AC58" s="1"/>
      <c r="AD58" s="1"/>
      <c r="AE58" s="1"/>
    </row>
    <row r="59" spans="1:31" s="194" customFormat="1" ht="32.25" customHeight="1" x14ac:dyDescent="0.2">
      <c r="A59" s="307" t="s">
        <v>244</v>
      </c>
      <c r="B59" s="265">
        <f>'Français - 3e trim'!B55</f>
        <v>0.73122299999999996</v>
      </c>
      <c r="C59" s="265">
        <f>'Français - 3e trim'!C55</f>
        <v>1649.846</v>
      </c>
      <c r="D59" s="265">
        <f>'Français - 3e trim'!D55</f>
        <v>1.2064053416580001</v>
      </c>
      <c r="E59" s="265">
        <f>'Français - 3e trim'!E55</f>
        <v>605.71400000000006</v>
      </c>
      <c r="F59" s="308">
        <f>'Français - 3e trim'!F55</f>
        <v>1.9917078714673924</v>
      </c>
      <c r="G59" s="218"/>
      <c r="H59" s="266"/>
      <c r="I59" s="826" t="s">
        <v>231</v>
      </c>
      <c r="J59" s="827"/>
      <c r="K59" s="265">
        <f>'Français - 3e trim'!K55</f>
        <v>2.761679</v>
      </c>
      <c r="L59" s="265">
        <f>'Français - 3e trim'!L55</f>
        <v>1805.1210000000001</v>
      </c>
      <c r="M59" s="265">
        <f>'Français - 3e trim'!M55</f>
        <v>4.9851647581590006</v>
      </c>
      <c r="N59" s="265">
        <f>'Français - 3e trim'!N55</f>
        <v>605.71400000000006</v>
      </c>
      <c r="O59" s="308">
        <f>'Français - 3e trim'!O55</f>
        <v>8.2302287187666128</v>
      </c>
      <c r="P59" s="266"/>
      <c r="Q59" s="1"/>
      <c r="R59" s="1"/>
      <c r="S59" s="1"/>
      <c r="T59" s="1"/>
      <c r="U59" s="1"/>
      <c r="V59" s="1"/>
      <c r="W59" s="3"/>
      <c r="X59" s="1"/>
      <c r="Y59" s="1"/>
      <c r="Z59" s="1"/>
      <c r="AA59" s="1"/>
      <c r="AB59" s="1"/>
      <c r="AC59" s="1"/>
      <c r="AD59" s="1"/>
      <c r="AE59" s="1"/>
    </row>
    <row r="60" spans="1:31" s="194" customFormat="1" ht="27.75" customHeight="1" thickBot="1" x14ac:dyDescent="0.25">
      <c r="A60" s="379" t="s">
        <v>245</v>
      </c>
      <c r="B60" s="568">
        <f>'Français - 3e trim'!B56</f>
        <v>0</v>
      </c>
      <c r="C60" s="568">
        <f>'Français - 3e trim'!C56</f>
        <v>1616.934</v>
      </c>
      <c r="D60" s="568">
        <f>'Français - 3e trim'!D56</f>
        <v>0</v>
      </c>
      <c r="E60" s="568">
        <f>'Français - 3e trim'!E56</f>
        <v>603.76199999999994</v>
      </c>
      <c r="F60" s="586">
        <f>'Français - 3e trim'!F56</f>
        <v>0</v>
      </c>
      <c r="G60" s="218"/>
      <c r="H60" s="267"/>
      <c r="I60" s="828" t="s">
        <v>232</v>
      </c>
      <c r="J60" s="829"/>
      <c r="K60" s="568">
        <f>'Français - 3e trim'!K56</f>
        <v>0</v>
      </c>
      <c r="L60" s="568">
        <f>'Français - 3e trim'!L56</f>
        <v>1768.9849999999999</v>
      </c>
      <c r="M60" s="568">
        <f>'Français - 3e trim'!M56</f>
        <v>0</v>
      </c>
      <c r="N60" s="568">
        <f>'Français - 3e trim'!N56</f>
        <v>603.76199999999994</v>
      </c>
      <c r="O60" s="586">
        <f>'Français - 3e trim'!O56</f>
        <v>0</v>
      </c>
      <c r="P60" s="267"/>
      <c r="Q60" s="1"/>
      <c r="R60" s="1"/>
      <c r="S60" s="1"/>
      <c r="T60" s="1"/>
      <c r="U60" s="1"/>
      <c r="V60" s="1"/>
      <c r="W60" s="3"/>
      <c r="X60" s="1"/>
      <c r="Y60" s="1"/>
      <c r="Z60" s="1"/>
      <c r="AA60" s="1"/>
      <c r="AB60" s="1"/>
      <c r="AC60" s="1"/>
      <c r="AD60" s="1"/>
      <c r="AE60" s="1"/>
    </row>
    <row r="61" spans="1:31" s="194" customFormat="1" ht="35.25" customHeight="1" thickBot="1" x14ac:dyDescent="0.25">
      <c r="A61" s="310" t="s">
        <v>219</v>
      </c>
      <c r="B61" s="469">
        <f>SUM(B57:B60)</f>
        <v>2.2072720000000001</v>
      </c>
      <c r="C61" s="470">
        <v>0</v>
      </c>
      <c r="D61" s="469">
        <f>SUM(D57:D60)</f>
        <v>3.4688563476330003</v>
      </c>
      <c r="E61" s="470">
        <v>0</v>
      </c>
      <c r="F61" s="280">
        <f>SUM(F57:F60)</f>
        <v>5.7065927147417899</v>
      </c>
      <c r="G61" s="281"/>
      <c r="H61" s="264"/>
      <c r="I61" s="751" t="s">
        <v>219</v>
      </c>
      <c r="J61" s="752"/>
      <c r="K61" s="268">
        <f>SUM(K57:K60)</f>
        <v>8.2231860000000001</v>
      </c>
      <c r="L61" s="269">
        <v>0</v>
      </c>
      <c r="M61" s="268">
        <f>SUM(M57:M60)</f>
        <v>14.142784850958002</v>
      </c>
      <c r="N61" s="269">
        <v>0</v>
      </c>
      <c r="O61" s="280">
        <f>SUM(O57:O60)</f>
        <v>23.267420598686002</v>
      </c>
      <c r="P61" s="264"/>
      <c r="Q61" s="1"/>
      <c r="R61" s="1"/>
      <c r="S61" s="1"/>
      <c r="T61" s="1"/>
      <c r="U61" s="1"/>
      <c r="V61" s="1"/>
      <c r="W61" s="3"/>
      <c r="X61" s="1"/>
      <c r="Y61" s="1"/>
      <c r="Z61" s="1"/>
      <c r="AA61" s="1"/>
      <c r="AB61" s="1"/>
      <c r="AC61" s="1"/>
      <c r="AD61" s="1"/>
      <c r="AE61" s="1"/>
    </row>
    <row r="62" spans="1:31" s="194" customFormat="1" ht="26.1" customHeight="1" thickBot="1" x14ac:dyDescent="0.35">
      <c r="A62" s="289"/>
      <c r="B62" s="289"/>
      <c r="C62" s="289"/>
      <c r="D62" s="289"/>
      <c r="E62" s="758" t="s">
        <v>246</v>
      </c>
      <c r="F62" s="758"/>
      <c r="G62" s="758"/>
      <c r="H62" s="758"/>
      <c r="I62" s="758"/>
      <c r="J62" s="758"/>
      <c r="K62" s="758"/>
      <c r="L62" s="284"/>
      <c r="M62" s="284"/>
      <c r="N62" s="284"/>
      <c r="O62" s="264"/>
      <c r="P62" s="264"/>
      <c r="Q62" s="1"/>
      <c r="R62" s="1"/>
      <c r="S62" s="1"/>
      <c r="T62" s="1"/>
      <c r="U62" s="1"/>
      <c r="V62" s="1"/>
      <c r="W62" s="3"/>
      <c r="X62" s="1"/>
      <c r="Y62" s="1"/>
      <c r="Z62" s="1"/>
      <c r="AA62" s="1"/>
      <c r="AB62" s="1"/>
      <c r="AC62" s="1"/>
      <c r="AD62" s="1"/>
      <c r="AE62" s="1"/>
    </row>
    <row r="63" spans="1:31" s="194" customFormat="1" ht="47.25" customHeight="1" thickBot="1" x14ac:dyDescent="0.25">
      <c r="E63" s="831" t="s">
        <v>223</v>
      </c>
      <c r="F63" s="832"/>
      <c r="G63" s="258" t="s">
        <v>241</v>
      </c>
      <c r="H63" s="258" t="s">
        <v>247</v>
      </c>
      <c r="I63" s="258" t="s">
        <v>238</v>
      </c>
      <c r="J63" s="258" t="s">
        <v>239</v>
      </c>
      <c r="K63" s="273" t="s">
        <v>240</v>
      </c>
      <c r="L63" s="264"/>
      <c r="M63" s="1"/>
      <c r="N63" s="264"/>
      <c r="O63" s="1"/>
      <c r="P63" s="264"/>
      <c r="Q63" s="1"/>
      <c r="R63" s="1"/>
      <c r="S63" s="1"/>
      <c r="T63" s="1"/>
      <c r="U63" s="1"/>
      <c r="V63" s="1"/>
      <c r="W63" s="3"/>
      <c r="X63" s="1"/>
      <c r="Y63" s="1"/>
      <c r="Z63" s="1"/>
      <c r="AA63" s="1"/>
      <c r="AB63" s="1"/>
      <c r="AC63" s="1"/>
      <c r="AD63" s="1"/>
      <c r="AE63" s="1"/>
    </row>
    <row r="64" spans="1:31" s="194" customFormat="1" ht="30" customHeight="1" x14ac:dyDescent="0.2">
      <c r="E64" s="753" t="s">
        <v>229</v>
      </c>
      <c r="F64" s="754"/>
      <c r="G64" s="285">
        <f>'Français - 3e trim'!G61</f>
        <v>5.0629774999999997</v>
      </c>
      <c r="H64" s="285">
        <f>'Français - 3e trim'!H61</f>
        <v>11.2188</v>
      </c>
      <c r="I64" s="285">
        <f>'Français - 3e trim'!I61</f>
        <v>34.741079774688444</v>
      </c>
      <c r="J64" s="285">
        <f>'Français - 3e trim'!J61</f>
        <v>611.63300000000004</v>
      </c>
      <c r="K64" s="338">
        <f>'Français - 3e trim'!K61</f>
        <v>56.800531976999999</v>
      </c>
      <c r="L64" s="264"/>
      <c r="M64" s="1"/>
      <c r="N64" s="264"/>
      <c r="O64" s="1"/>
      <c r="P64" s="264"/>
      <c r="Q64" s="1"/>
      <c r="R64" s="1"/>
      <c r="S64" s="1"/>
      <c r="T64" s="1"/>
      <c r="U64" s="1"/>
      <c r="V64" s="1"/>
      <c r="W64" s="3"/>
      <c r="X64" s="1"/>
      <c r="Y64" s="1"/>
      <c r="Z64" s="1"/>
      <c r="AA64" s="1"/>
      <c r="AB64" s="1"/>
      <c r="AC64" s="1"/>
      <c r="AD64" s="1"/>
      <c r="AE64" s="1"/>
    </row>
    <row r="65" spans="1:31" s="194" customFormat="1" ht="26.1" customHeight="1" x14ac:dyDescent="0.2">
      <c r="E65" s="753" t="s">
        <v>230</v>
      </c>
      <c r="F65" s="754"/>
      <c r="G65" s="265">
        <f>'Français - 3e trim'!G62</f>
        <v>4.7507580000000003</v>
      </c>
      <c r="H65" s="265">
        <f>'Français - 3e trim'!H62</f>
        <v>9.1841799999999996</v>
      </c>
      <c r="I65" s="265">
        <f>'Français - 3e trim'!I62</f>
        <v>26.390966066514583</v>
      </c>
      <c r="J65" s="265">
        <f>'Français - 3e trim'!J62</f>
        <v>604.85599999999999</v>
      </c>
      <c r="K65" s="308">
        <f>'Français - 3e trim'!K62</f>
        <v>43.631816608439998</v>
      </c>
      <c r="L65" s="264"/>
      <c r="M65" s="1"/>
      <c r="N65" s="264"/>
      <c r="O65" s="1"/>
      <c r="P65" s="264"/>
      <c r="Q65" s="1"/>
      <c r="R65" s="1"/>
      <c r="S65" s="1"/>
      <c r="T65" s="1"/>
      <c r="U65" s="1"/>
      <c r="V65" s="1"/>
      <c r="W65" s="3"/>
      <c r="X65" s="1"/>
      <c r="Y65" s="1"/>
      <c r="Z65" s="1"/>
      <c r="AA65" s="1"/>
      <c r="AB65" s="1"/>
      <c r="AC65" s="1"/>
      <c r="AD65" s="1"/>
      <c r="AE65" s="1"/>
    </row>
    <row r="66" spans="1:31" s="194" customFormat="1" ht="26.1" customHeight="1" x14ac:dyDescent="0.2">
      <c r="E66" s="753" t="s">
        <v>231</v>
      </c>
      <c r="F66" s="754"/>
      <c r="G66" s="265">
        <f>'Français - 3e trim'!G63</f>
        <v>3.7689149999999998</v>
      </c>
      <c r="H66" s="265">
        <f>'Français - 3e trim'!H63</f>
        <v>8.6777999999999995</v>
      </c>
      <c r="I66" s="265">
        <f>'Français - 3e trim'!I63</f>
        <v>19.810415811014117</v>
      </c>
      <c r="J66" s="265">
        <f>'Français - 3e trim'!J63</f>
        <v>605.71400000000006</v>
      </c>
      <c r="K66" s="308">
        <f>'Français - 3e trim'!K63</f>
        <v>32.705890586999999</v>
      </c>
      <c r="L66" s="264"/>
      <c r="M66" s="1"/>
      <c r="N66" s="264"/>
      <c r="O66" s="1"/>
      <c r="P66" s="264"/>
      <c r="Q66" s="1"/>
      <c r="R66" s="1"/>
      <c r="S66" s="1"/>
      <c r="T66" s="1"/>
      <c r="U66" s="1"/>
      <c r="V66" s="1"/>
      <c r="W66" s="3"/>
      <c r="X66" s="1"/>
      <c r="Y66" s="1"/>
      <c r="Z66" s="1"/>
      <c r="AA66" s="1"/>
      <c r="AB66" s="1"/>
      <c r="AC66" s="1"/>
      <c r="AD66" s="1"/>
      <c r="AE66" s="1"/>
    </row>
    <row r="67" spans="1:31" s="194" customFormat="1" ht="26.1" customHeight="1" thickBot="1" x14ac:dyDescent="0.25">
      <c r="E67" s="755" t="s">
        <v>232</v>
      </c>
      <c r="F67" s="756"/>
      <c r="G67" s="568">
        <f>'Français - 3e trim'!G64</f>
        <v>0</v>
      </c>
      <c r="H67" s="568">
        <f>'Français - 3e trim'!H64</f>
        <v>10.2141</v>
      </c>
      <c r="I67" s="568">
        <f>'Français - 3e trim'!I64</f>
        <v>0</v>
      </c>
      <c r="J67" s="568">
        <f>'Français - 3e trim'!J64</f>
        <v>603.76199999999994</v>
      </c>
      <c r="K67" s="586">
        <f>'Français - 3e trim'!K64</f>
        <v>0</v>
      </c>
      <c r="L67" s="264"/>
      <c r="M67" s="287" t="s">
        <v>165</v>
      </c>
      <c r="N67" s="264"/>
      <c r="O67" s="1"/>
      <c r="P67" s="264"/>
      <c r="Q67" s="1"/>
      <c r="R67" s="1"/>
      <c r="S67" s="1"/>
      <c r="T67" s="1"/>
      <c r="U67" s="1"/>
      <c r="V67" s="1"/>
      <c r="W67" s="3"/>
      <c r="X67" s="1"/>
      <c r="Y67" s="1"/>
      <c r="Z67" s="1"/>
      <c r="AA67" s="1"/>
      <c r="AB67" s="1"/>
      <c r="AC67" s="1"/>
      <c r="AD67" s="1"/>
      <c r="AE67" s="1"/>
    </row>
    <row r="68" spans="1:31" s="194" customFormat="1" ht="26.1" customHeight="1" thickBot="1" x14ac:dyDescent="0.25">
      <c r="E68" s="749" t="s">
        <v>219</v>
      </c>
      <c r="F68" s="757"/>
      <c r="G68" s="268">
        <f>SUM(G64:G67)</f>
        <v>13.5826505</v>
      </c>
      <c r="H68" s="269">
        <v>0</v>
      </c>
      <c r="I68" s="268">
        <f>SUM(I64:I67)</f>
        <v>80.942461652217133</v>
      </c>
      <c r="J68" s="269">
        <v>0</v>
      </c>
      <c r="K68" s="288">
        <f>SUM(K64:K67)</f>
        <v>133.13823917244</v>
      </c>
      <c r="L68" s="264"/>
      <c r="M68" s="1"/>
      <c r="N68" s="264"/>
      <c r="O68" s="1"/>
      <c r="P68" s="264"/>
      <c r="Q68" s="1"/>
      <c r="R68" s="1"/>
      <c r="S68" s="1"/>
      <c r="T68" s="1"/>
      <c r="U68" s="1"/>
      <c r="V68" s="1"/>
      <c r="W68" s="3"/>
      <c r="X68" s="1"/>
      <c r="Y68" s="1"/>
      <c r="Z68" s="1"/>
      <c r="AA68" s="1"/>
      <c r="AB68" s="1"/>
      <c r="AC68" s="1"/>
      <c r="AD68" s="1"/>
      <c r="AE68" s="1"/>
    </row>
    <row r="69" spans="1:31" s="194" customFormat="1" ht="18.75" customHeight="1" x14ac:dyDescent="0.2">
      <c r="E69" s="380"/>
      <c r="F69" s="380"/>
      <c r="G69" s="381"/>
      <c r="H69" s="381"/>
      <c r="I69" s="381"/>
      <c r="J69" s="381"/>
      <c r="K69" s="381"/>
      <c r="L69" s="284"/>
      <c r="M69" s="284"/>
      <c r="N69" s="284"/>
      <c r="O69" s="264"/>
      <c r="P69" s="264"/>
      <c r="Q69" s="1"/>
      <c r="R69" s="1"/>
      <c r="S69" s="1"/>
      <c r="T69" s="1"/>
      <c r="U69" s="1"/>
      <c r="V69" s="1"/>
      <c r="W69" s="3"/>
      <c r="X69" s="1"/>
      <c r="Y69" s="1"/>
      <c r="Z69" s="1"/>
      <c r="AA69" s="1"/>
      <c r="AB69" s="1"/>
      <c r="AC69" s="1"/>
      <c r="AD69" s="1"/>
      <c r="AE69" s="1"/>
    </row>
    <row r="70" spans="1:31" s="194" customFormat="1" ht="26.1" customHeight="1" x14ac:dyDescent="0.2">
      <c r="A70" s="773" t="s">
        <v>248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  <c r="O70" s="773"/>
      <c r="P70" s="773"/>
      <c r="Q70" s="773"/>
      <c r="R70" s="1"/>
      <c r="S70" s="1"/>
      <c r="T70" s="1"/>
      <c r="U70" s="1"/>
      <c r="V70" s="1"/>
      <c r="W70" s="3"/>
      <c r="X70" s="1"/>
      <c r="Y70" s="1"/>
      <c r="Z70" s="1"/>
      <c r="AA70" s="1"/>
      <c r="AB70" s="1"/>
      <c r="AC70" s="1"/>
      <c r="AD70" s="1"/>
      <c r="AE70" s="1"/>
    </row>
    <row r="71" spans="1:31" s="194" customFormat="1" ht="26.1" customHeight="1" thickBot="1" x14ac:dyDescent="0.35">
      <c r="A71" s="758" t="s">
        <v>249</v>
      </c>
      <c r="B71" s="758"/>
      <c r="C71" s="758"/>
      <c r="D71" s="758"/>
      <c r="E71" s="758"/>
      <c r="F71" s="758"/>
      <c r="G71" s="289"/>
      <c r="I71" s="758" t="s">
        <v>250</v>
      </c>
      <c r="J71" s="758"/>
      <c r="K71" s="758"/>
      <c r="L71" s="758"/>
      <c r="M71" s="758"/>
      <c r="N71" s="758"/>
      <c r="O71" s="758"/>
      <c r="P71" s="264"/>
      <c r="Q71" s="1"/>
      <c r="R71" s="1"/>
      <c r="S71" s="1"/>
      <c r="T71" s="1"/>
      <c r="U71" s="1"/>
      <c r="V71" s="1"/>
      <c r="W71" s="3"/>
      <c r="X71" s="1"/>
      <c r="Y71" s="1"/>
      <c r="Z71" s="1"/>
      <c r="AA71" s="1"/>
      <c r="AB71" s="1"/>
      <c r="AC71" s="1"/>
      <c r="AD71" s="1"/>
      <c r="AE71" s="1"/>
    </row>
    <row r="72" spans="1:31" s="194" customFormat="1" ht="43.5" customHeight="1" thickBot="1" x14ac:dyDescent="0.25">
      <c r="A72" s="382" t="s">
        <v>223</v>
      </c>
      <c r="B72" s="258" t="s">
        <v>251</v>
      </c>
      <c r="C72" s="258" t="s">
        <v>252</v>
      </c>
      <c r="D72" s="258" t="s">
        <v>238</v>
      </c>
      <c r="E72" s="258" t="s">
        <v>239</v>
      </c>
      <c r="F72" s="273" t="s">
        <v>240</v>
      </c>
      <c r="G72" s="383"/>
      <c r="I72" s="831" t="s">
        <v>223</v>
      </c>
      <c r="J72" s="832"/>
      <c r="K72" s="258" t="s">
        <v>251</v>
      </c>
      <c r="L72" s="258" t="s">
        <v>252</v>
      </c>
      <c r="M72" s="258" t="s">
        <v>238</v>
      </c>
      <c r="N72" s="258" t="s">
        <v>239</v>
      </c>
      <c r="O72" s="273" t="s">
        <v>240</v>
      </c>
      <c r="P72" s="264"/>
      <c r="Q72" s="1"/>
      <c r="R72" s="1"/>
      <c r="S72" s="1"/>
      <c r="T72" s="1"/>
      <c r="U72" s="1"/>
      <c r="V72" s="1"/>
      <c r="W72" s="3"/>
      <c r="X72" s="1"/>
      <c r="Y72" s="1"/>
      <c r="Z72" s="1"/>
      <c r="AA72" s="1"/>
      <c r="AB72" s="1"/>
      <c r="AC72" s="1"/>
      <c r="AD72" s="1"/>
      <c r="AE72" s="1"/>
    </row>
    <row r="73" spans="1:31" s="194" customFormat="1" ht="26.1" customHeight="1" x14ac:dyDescent="0.2">
      <c r="A73" s="307" t="s">
        <v>242</v>
      </c>
      <c r="B73" s="265">
        <f>'Français - 3e trim'!B70</f>
        <v>2.761835</v>
      </c>
      <c r="C73" s="265">
        <f>'Français - 3e trim'!C70</f>
        <v>281780.71000000002</v>
      </c>
      <c r="D73" s="265">
        <f>'Français - 3e trim'!D70</f>
        <v>0.77823182720285</v>
      </c>
      <c r="E73" s="265">
        <f>'Français - 3e trim'!E70</f>
        <v>611.63300000000004</v>
      </c>
      <c r="F73" s="308">
        <f>'Français - 3e trim'!F70</f>
        <v>1.2723836470609824</v>
      </c>
      <c r="G73" s="383"/>
      <c r="I73" s="753" t="s">
        <v>229</v>
      </c>
      <c r="J73" s="754"/>
      <c r="K73" s="285">
        <f>'Français - 3e trim'!K70</f>
        <v>9.2319999999999993</v>
      </c>
      <c r="L73" s="285">
        <f>'Français - 3e trim'!L70</f>
        <v>383371.85</v>
      </c>
      <c r="M73" s="285">
        <f>'Français - 3e trim'!M70</f>
        <v>3.5392889191999992</v>
      </c>
      <c r="N73" s="285">
        <f>'Français - 3e trim'!N70</f>
        <v>611.63300000000004</v>
      </c>
      <c r="O73" s="338">
        <f>'Français - 3e trim'!O70</f>
        <v>5.7866219108517667</v>
      </c>
      <c r="P73" s="264"/>
      <c r="Q73" s="1"/>
      <c r="R73" s="1"/>
      <c r="S73" s="1"/>
      <c r="T73" s="1"/>
      <c r="U73" s="1"/>
      <c r="V73" s="1"/>
      <c r="W73" s="3"/>
      <c r="X73" s="1"/>
      <c r="Y73" s="1"/>
      <c r="Z73" s="1"/>
      <c r="AA73" s="1"/>
      <c r="AB73" s="1"/>
      <c r="AC73" s="1"/>
      <c r="AD73" s="1"/>
      <c r="AE73" s="1"/>
    </row>
    <row r="74" spans="1:31" s="194" customFormat="1" ht="26.1" customHeight="1" x14ac:dyDescent="0.2">
      <c r="A74" s="307" t="s">
        <v>243</v>
      </c>
      <c r="B74" s="265">
        <f>'Français - 3e trim'!B71</f>
        <v>2.582541</v>
      </c>
      <c r="C74" s="265">
        <f>'Français - 3e trim'!C71</f>
        <v>281780.71000000002</v>
      </c>
      <c r="D74" s="265">
        <f>'Français - 3e trim'!D71</f>
        <v>0.72771023658411005</v>
      </c>
      <c r="E74" s="265">
        <f>'Français - 3e trim'!E71</f>
        <v>604.85599999999999</v>
      </c>
      <c r="F74" s="308">
        <f>'Français - 3e trim'!F71</f>
        <v>1.2031131981564371</v>
      </c>
      <c r="G74" s="383"/>
      <c r="I74" s="753" t="s">
        <v>230</v>
      </c>
      <c r="J74" s="754"/>
      <c r="K74" s="265">
        <f>'Français - 3e trim'!K71</f>
        <v>9.0291899999999998</v>
      </c>
      <c r="L74" s="265">
        <f>'Français - 3e trim'!L71</f>
        <v>383371.85</v>
      </c>
      <c r="M74" s="265">
        <f>'Français - 3e trim'!M71</f>
        <v>3.4615372743014996</v>
      </c>
      <c r="N74" s="265">
        <f>'Français - 3e trim'!N71</f>
        <v>604.85599999999999</v>
      </c>
      <c r="O74" s="308">
        <f>'Français - 3e trim'!O71</f>
        <v>5.7229113612190332</v>
      </c>
      <c r="P74" s="264"/>
      <c r="Q74" s="1"/>
      <c r="R74" s="1"/>
      <c r="S74" s="1"/>
      <c r="T74" s="1"/>
      <c r="U74" s="1"/>
      <c r="V74" s="1"/>
      <c r="W74" s="3"/>
      <c r="X74" s="1"/>
      <c r="Y74" s="1"/>
      <c r="Z74" s="1"/>
      <c r="AA74" s="1"/>
      <c r="AB74" s="1"/>
      <c r="AC74" s="1"/>
      <c r="AD74" s="1"/>
      <c r="AE74" s="1"/>
    </row>
    <row r="75" spans="1:31" s="194" customFormat="1" ht="26.1" customHeight="1" x14ac:dyDescent="0.2">
      <c r="A75" s="307" t="s">
        <v>244</v>
      </c>
      <c r="B75" s="265">
        <f>'Français - 3e trim'!B72</f>
        <v>2.3639999999999999</v>
      </c>
      <c r="C75" s="265">
        <f>'Français - 3e trim'!C72</f>
        <v>281780.71000000002</v>
      </c>
      <c r="D75" s="265">
        <f>'Français - 3e trim'!D72</f>
        <v>0.66612959843999997</v>
      </c>
      <c r="E75" s="265">
        <f>'Français - 3e trim'!E72</f>
        <v>605.71400000000006</v>
      </c>
      <c r="F75" s="308">
        <f>'Français - 3e trim'!F72</f>
        <v>1.0997427803220661</v>
      </c>
      <c r="G75" s="671"/>
      <c r="I75" s="753" t="s">
        <v>231</v>
      </c>
      <c r="J75" s="754"/>
      <c r="K75" s="265">
        <f>'Français - 3e trim'!K72</f>
        <v>8.039104</v>
      </c>
      <c r="L75" s="265">
        <f>'Français - 3e trim'!L72</f>
        <v>383371.85</v>
      </c>
      <c r="M75" s="265">
        <f>'Français - 3e trim'!M72</f>
        <v>3.0819661728223999</v>
      </c>
      <c r="N75" s="265">
        <f>'Français - 3e trim'!N72</f>
        <v>605.71400000000006</v>
      </c>
      <c r="O75" s="308">
        <f>'Français - 3e trim'!O72</f>
        <v>5.0881541004870279</v>
      </c>
      <c r="P75" s="264"/>
      <c r="Q75" s="1"/>
      <c r="R75" s="1"/>
      <c r="S75" s="1"/>
      <c r="T75" s="1"/>
      <c r="U75" s="1"/>
      <c r="V75" s="1"/>
      <c r="W75" s="3"/>
      <c r="X75" s="1"/>
      <c r="Y75" s="1"/>
      <c r="Z75" s="1"/>
      <c r="AA75" s="1"/>
      <c r="AB75" s="1"/>
      <c r="AC75" s="1"/>
      <c r="AD75" s="1"/>
      <c r="AE75" s="1"/>
    </row>
    <row r="76" spans="1:31" s="194" customFormat="1" ht="26.1" customHeight="1" thickBot="1" x14ac:dyDescent="0.25">
      <c r="A76" s="379" t="s">
        <v>245</v>
      </c>
      <c r="B76" s="568">
        <f>'Français - 3e trim'!B73</f>
        <v>0</v>
      </c>
      <c r="C76" s="568">
        <f>'Français - 3e trim'!C73</f>
        <v>281780.71000000002</v>
      </c>
      <c r="D76" s="568">
        <f>'Français - 3e trim'!D73</f>
        <v>0</v>
      </c>
      <c r="E76" s="568">
        <f>'Français - 3e trim'!E73</f>
        <v>603.76199999999994</v>
      </c>
      <c r="F76" s="586">
        <f>'Français - 3e trim'!F73</f>
        <v>0</v>
      </c>
      <c r="G76" s="383"/>
      <c r="I76" s="755" t="s">
        <v>232</v>
      </c>
      <c r="J76" s="756"/>
      <c r="K76" s="565">
        <f>'Français - 3e trim'!K73</f>
        <v>0</v>
      </c>
      <c r="L76" s="565">
        <f>'Français - 3e trim'!L73</f>
        <v>383371.85</v>
      </c>
      <c r="M76" s="565">
        <f>'Français - 3e trim'!M73</f>
        <v>0</v>
      </c>
      <c r="N76" s="565">
        <f>'Français - 3e trim'!N73</f>
        <v>603.76199999999994</v>
      </c>
      <c r="O76" s="571">
        <f>'Français - 3e trim'!O73</f>
        <v>0</v>
      </c>
      <c r="P76" s="264"/>
      <c r="Q76" s="1"/>
      <c r="R76" s="1"/>
      <c r="S76" s="1"/>
      <c r="T76" s="1"/>
      <c r="U76" s="1"/>
      <c r="V76" s="1"/>
      <c r="W76" s="3"/>
      <c r="X76" s="1"/>
      <c r="Y76" s="1"/>
      <c r="Z76" s="1"/>
      <c r="AA76" s="1"/>
      <c r="AB76" s="1"/>
      <c r="AC76" s="1"/>
      <c r="AD76" s="1"/>
      <c r="AE76" s="1"/>
    </row>
    <row r="77" spans="1:31" s="194" customFormat="1" ht="32.25" customHeight="1" thickBot="1" x14ac:dyDescent="0.25">
      <c r="A77" s="310" t="s">
        <v>219</v>
      </c>
      <c r="B77" s="268">
        <f>SUM(B73:B76)</f>
        <v>7.7083760000000003</v>
      </c>
      <c r="C77" s="269">
        <v>0</v>
      </c>
      <c r="D77" s="268">
        <f>SUM(D73:D76)</f>
        <v>2.1720716622269602</v>
      </c>
      <c r="E77" s="269">
        <v>0</v>
      </c>
      <c r="F77" s="288">
        <f>SUM(F73:F76)</f>
        <v>3.5752396255394854</v>
      </c>
      <c r="G77" s="383"/>
      <c r="I77" s="749" t="s">
        <v>219</v>
      </c>
      <c r="J77" s="757"/>
      <c r="K77" s="268">
        <f>SUM(K73:K76)</f>
        <v>26.300294000000001</v>
      </c>
      <c r="L77" s="269">
        <v>0</v>
      </c>
      <c r="M77" s="268">
        <f>SUM(M73:M76)</f>
        <v>10.082792366323899</v>
      </c>
      <c r="N77" s="269">
        <v>0</v>
      </c>
      <c r="O77" s="288">
        <f>SUM(O73:O76)</f>
        <v>16.597687372557829</v>
      </c>
      <c r="P77" s="264"/>
      <c r="Q77" s="1"/>
      <c r="R77" s="1"/>
      <c r="S77" s="1"/>
      <c r="T77" s="1"/>
      <c r="U77" s="1"/>
      <c r="V77" s="1"/>
      <c r="W77" s="3"/>
      <c r="X77" s="1"/>
      <c r="Y77" s="1"/>
      <c r="Z77" s="1"/>
      <c r="AA77" s="1"/>
      <c r="AB77" s="1"/>
      <c r="AC77" s="1"/>
      <c r="AD77" s="1"/>
      <c r="AE77" s="1"/>
    </row>
    <row r="78" spans="1:31" s="194" customFormat="1" ht="26.1" customHeight="1" x14ac:dyDescent="0.3">
      <c r="A78" s="361"/>
      <c r="B78" s="284"/>
      <c r="C78" s="284"/>
      <c r="D78" s="284"/>
      <c r="E78" s="284"/>
      <c r="F78" s="284"/>
      <c r="G78" s="289"/>
      <c r="H78" s="289"/>
      <c r="I78" s="283"/>
      <c r="J78" s="283"/>
      <c r="K78" s="283"/>
      <c r="L78" s="284"/>
      <c r="M78" s="284"/>
      <c r="N78" s="284"/>
      <c r="O78" s="264"/>
      <c r="P78" s="264"/>
      <c r="Q78" s="1"/>
      <c r="R78" s="1"/>
      <c r="S78" s="1"/>
      <c r="T78" s="1"/>
      <c r="U78" s="1"/>
      <c r="V78" s="1"/>
      <c r="W78" s="3"/>
      <c r="X78" s="1"/>
      <c r="Y78" s="1"/>
      <c r="Z78" s="1"/>
      <c r="AA78" s="1"/>
      <c r="AB78" s="1"/>
      <c r="AC78" s="1"/>
      <c r="AD78" s="1"/>
      <c r="AE78" s="1"/>
    </row>
    <row r="79" spans="1:31" s="194" customFormat="1" ht="26.1" customHeight="1" x14ac:dyDescent="0.3">
      <c r="A79" s="361"/>
      <c r="B79" s="284"/>
      <c r="C79" s="284"/>
      <c r="D79" s="284"/>
      <c r="E79" s="284"/>
      <c r="F79" s="284"/>
      <c r="G79" s="289"/>
      <c r="H79" s="289"/>
      <c r="I79" s="283"/>
      <c r="J79" s="283"/>
      <c r="K79" s="283"/>
      <c r="L79" s="284"/>
      <c r="M79" s="284"/>
      <c r="N79" s="869" t="s">
        <v>350</v>
      </c>
      <c r="O79" s="869"/>
      <c r="P79" s="869"/>
      <c r="Q79" s="869"/>
      <c r="R79" s="1"/>
      <c r="S79" s="1"/>
      <c r="T79" s="1"/>
      <c r="U79" s="1"/>
      <c r="V79" s="1"/>
      <c r="W79" s="3"/>
      <c r="X79" s="1"/>
      <c r="Y79" s="1"/>
      <c r="Z79" s="1"/>
      <c r="AA79" s="1"/>
      <c r="AB79" s="1"/>
      <c r="AC79" s="1"/>
      <c r="AD79" s="1"/>
      <c r="AE79" s="1"/>
    </row>
    <row r="80" spans="1:31" s="194" customFormat="1" ht="26.1" customHeight="1" x14ac:dyDescent="0.2">
      <c r="A80" s="648"/>
      <c r="B80" s="773" t="s">
        <v>289</v>
      </c>
      <c r="C80" s="773"/>
      <c r="D80" s="773"/>
      <c r="E80" s="648"/>
      <c r="F80" s="648"/>
      <c r="G80" s="648"/>
      <c r="H80" s="648"/>
      <c r="I80" s="648"/>
      <c r="J80" s="648"/>
      <c r="K80" s="833" t="s">
        <v>351</v>
      </c>
      <c r="L80" s="833"/>
      <c r="M80" s="833"/>
      <c r="N80" s="833"/>
      <c r="O80" s="833"/>
      <c r="P80" s="833"/>
      <c r="Q80" s="649"/>
      <c r="R80" s="1"/>
      <c r="S80" s="1"/>
      <c r="T80" s="1"/>
      <c r="U80" s="1"/>
      <c r="V80" s="1"/>
      <c r="W80" s="3"/>
      <c r="X80" s="1"/>
      <c r="Y80" s="1"/>
      <c r="Z80" s="1"/>
      <c r="AA80" s="1"/>
      <c r="AB80" s="1"/>
      <c r="AC80" s="1"/>
      <c r="AD80" s="1"/>
      <c r="AE80" s="1"/>
    </row>
    <row r="81" spans="1:31" s="194" customFormat="1" ht="26.1" customHeight="1" thickBot="1" x14ac:dyDescent="0.35">
      <c r="A81" s="361"/>
      <c r="B81" s="837" t="s">
        <v>277</v>
      </c>
      <c r="C81" s="837"/>
      <c r="D81" s="837"/>
      <c r="E81" s="284"/>
      <c r="F81" s="284"/>
      <c r="G81" s="802"/>
      <c r="H81" s="802"/>
      <c r="I81" s="802"/>
      <c r="J81" s="283"/>
      <c r="K81" s="652"/>
      <c r="L81" s="766"/>
      <c r="M81" s="766"/>
      <c r="N81" s="766"/>
      <c r="O81" s="766"/>
      <c r="P81" s="264"/>
      <c r="Q81" s="2"/>
      <c r="R81" s="1"/>
      <c r="S81" s="1"/>
      <c r="T81" s="1"/>
      <c r="U81" s="1"/>
      <c r="V81" s="1"/>
      <c r="W81" s="3"/>
      <c r="X81" s="1"/>
      <c r="Y81" s="1"/>
      <c r="Z81" s="1"/>
      <c r="AA81" s="1"/>
      <c r="AB81" s="1"/>
      <c r="AC81" s="1"/>
      <c r="AD81" s="1"/>
      <c r="AE81" s="1"/>
    </row>
    <row r="82" spans="1:31" s="194" customFormat="1" ht="48" customHeight="1" thickBot="1" x14ac:dyDescent="0.35">
      <c r="A82" s="361"/>
      <c r="B82" s="751" t="s">
        <v>223</v>
      </c>
      <c r="C82" s="752"/>
      <c r="D82" s="408" t="s">
        <v>358</v>
      </c>
      <c r="E82" s="672" t="s">
        <v>356</v>
      </c>
      <c r="F82" s="764" t="s">
        <v>357</v>
      </c>
      <c r="G82" s="765"/>
      <c r="J82" s="283"/>
      <c r="K82" s="652"/>
      <c r="L82" s="769" t="s">
        <v>223</v>
      </c>
      <c r="M82" s="868"/>
      <c r="N82" s="665" t="s">
        <v>358</v>
      </c>
      <c r="O82" s="678" t="s">
        <v>356</v>
      </c>
      <c r="P82" s="810" t="s">
        <v>357</v>
      </c>
      <c r="Q82" s="811"/>
      <c r="R82" s="1"/>
      <c r="S82" s="1"/>
      <c r="T82" s="1"/>
      <c r="U82" s="1"/>
      <c r="V82" s="1"/>
      <c r="W82" s="3"/>
      <c r="X82" s="1"/>
      <c r="Y82" s="1"/>
      <c r="Z82" s="1"/>
      <c r="AA82" s="1"/>
      <c r="AB82" s="1"/>
      <c r="AC82" s="1"/>
      <c r="AD82" s="1"/>
      <c r="AE82" s="1"/>
    </row>
    <row r="83" spans="1:31" s="194" customFormat="1" ht="26.1" customHeight="1" thickBot="1" x14ac:dyDescent="0.35">
      <c r="A83" s="361"/>
      <c r="B83" s="760" t="s">
        <v>229</v>
      </c>
      <c r="C83" s="834"/>
      <c r="D83" s="675">
        <f>'Français - 3e trim'!D81</f>
        <v>0</v>
      </c>
      <c r="E83" s="653">
        <f>'Français - 3e trim'!E81</f>
        <v>611.63300000000004</v>
      </c>
      <c r="F83" s="774">
        <f>'Français - 3e trim'!F81:G81</f>
        <v>0</v>
      </c>
      <c r="G83" s="775"/>
      <c r="J83" s="283"/>
      <c r="K83" s="652"/>
      <c r="L83" s="771" t="s">
        <v>274</v>
      </c>
      <c r="M83" s="858"/>
      <c r="N83" s="675">
        <f>'Français - 3e trim'!M81</f>
        <v>0</v>
      </c>
      <c r="O83" s="653">
        <f>'Français - 3e trim'!N81</f>
        <v>611.63300000000004</v>
      </c>
      <c r="P83" s="683"/>
      <c r="Q83" s="684">
        <f>'Français - 3e trim'!O81</f>
        <v>0</v>
      </c>
      <c r="R83" s="1"/>
      <c r="S83" s="1"/>
      <c r="T83" s="1"/>
      <c r="U83" s="1"/>
      <c r="V83" s="1"/>
      <c r="W83" s="3"/>
      <c r="X83" s="1"/>
      <c r="Y83" s="1"/>
      <c r="Z83" s="1"/>
      <c r="AA83" s="1"/>
      <c r="AB83" s="1"/>
      <c r="AC83" s="1"/>
      <c r="AD83" s="1"/>
      <c r="AE83" s="1"/>
    </row>
    <row r="84" spans="1:31" s="194" customFormat="1" ht="26.1" customHeight="1" thickBot="1" x14ac:dyDescent="0.35">
      <c r="A84" s="361"/>
      <c r="B84" s="753" t="s">
        <v>279</v>
      </c>
      <c r="C84" s="835"/>
      <c r="D84" s="676">
        <f>'Français - 3e trim'!D82</f>
        <v>0.32523011592841933</v>
      </c>
      <c r="E84" s="653">
        <f>'Français - 3e trim'!E82</f>
        <v>604.85599999999999</v>
      </c>
      <c r="F84" s="776">
        <f>'Français - 3e trim'!F82:G82</f>
        <v>0.19671738699999999</v>
      </c>
      <c r="G84" s="777"/>
      <c r="J84" s="283"/>
      <c r="K84" s="652"/>
      <c r="L84" s="771" t="s">
        <v>275</v>
      </c>
      <c r="M84" s="858"/>
      <c r="N84" s="685">
        <f>'Français - 3e trim'!M82</f>
        <v>-15.130553227197389</v>
      </c>
      <c r="O84" s="654">
        <f>'Français - 3e trim'!N82</f>
        <v>605.18100000000004</v>
      </c>
      <c r="P84" s="682" t="s">
        <v>359</v>
      </c>
      <c r="Q84" s="627">
        <f>'Français - 3e trim'!O82</f>
        <v>-9.1567233325885429</v>
      </c>
      <c r="R84" s="1"/>
      <c r="S84" s="1"/>
      <c r="T84" s="1"/>
      <c r="U84" s="1"/>
      <c r="V84" s="1"/>
      <c r="W84" s="3"/>
      <c r="X84" s="1"/>
      <c r="Y84" s="1"/>
      <c r="Z84" s="1"/>
      <c r="AA84" s="1"/>
      <c r="AB84" s="1"/>
      <c r="AC84" s="1"/>
      <c r="AD84" s="1"/>
      <c r="AE84" s="1"/>
    </row>
    <row r="85" spans="1:31" s="194" customFormat="1" ht="26.1" customHeight="1" x14ac:dyDescent="0.3">
      <c r="A85" s="361"/>
      <c r="B85" s="753" t="s">
        <v>280</v>
      </c>
      <c r="C85" s="835"/>
      <c r="D85" s="676">
        <f>'Français - 3e trim'!D83</f>
        <v>43.379462411969676</v>
      </c>
      <c r="E85" s="653">
        <f>'Français - 3e trim'!E83</f>
        <v>605.71400000000006</v>
      </c>
      <c r="F85" s="776">
        <f>'Français - 3e trim'!G83</f>
        <v>26.275547695403802</v>
      </c>
      <c r="G85" s="777"/>
      <c r="J85" s="283"/>
      <c r="K85" s="652"/>
      <c r="L85" s="771" t="s">
        <v>244</v>
      </c>
      <c r="M85" s="858"/>
      <c r="N85" s="685">
        <f>'Français - 3e trim'!M83</f>
        <v>-8.3414044205004352</v>
      </c>
      <c r="O85" s="654">
        <f>'Français - 3e trim'!N83</f>
        <v>605.71400000000006</v>
      </c>
      <c r="P85" s="682"/>
      <c r="Q85" s="627">
        <f>'Français - 3e trim'!O83</f>
        <v>-5.0525054371590015</v>
      </c>
      <c r="R85" s="1"/>
      <c r="S85" s="1"/>
      <c r="T85" s="1"/>
      <c r="U85" s="1"/>
      <c r="V85" s="1"/>
      <c r="W85" s="3"/>
      <c r="X85" s="1"/>
      <c r="Y85" s="1"/>
      <c r="Z85" s="1"/>
      <c r="AA85" s="1"/>
      <c r="AB85" s="1"/>
      <c r="AC85" s="1"/>
      <c r="AD85" s="1"/>
      <c r="AE85" s="1"/>
    </row>
    <row r="86" spans="1:31" s="194" customFormat="1" ht="26.1" customHeight="1" thickBot="1" x14ac:dyDescent="0.35">
      <c r="A86" s="361"/>
      <c r="B86" s="755" t="s">
        <v>281</v>
      </c>
      <c r="C86" s="836"/>
      <c r="D86" s="686"/>
      <c r="E86" s="687"/>
      <c r="F86" s="838" t="e">
        <f>'ITIE 4e trim 2021'!D99*0</f>
        <v>#REF!</v>
      </c>
      <c r="G86" s="839"/>
      <c r="J86" s="283"/>
      <c r="K86" s="652"/>
      <c r="L86" s="771" t="s">
        <v>276</v>
      </c>
      <c r="M86" s="858"/>
      <c r="N86" s="686"/>
      <c r="O86" s="687"/>
      <c r="P86" s="688"/>
      <c r="Q86" s="689">
        <f>'Français - 3e trim'!O84</f>
        <v>0</v>
      </c>
      <c r="R86" s="1"/>
      <c r="S86" s="1"/>
      <c r="T86" s="1"/>
      <c r="U86" s="1"/>
      <c r="V86" s="1"/>
      <c r="W86" s="3"/>
      <c r="X86" s="1"/>
      <c r="Y86" s="1"/>
      <c r="Z86" s="1"/>
      <c r="AA86" s="1"/>
      <c r="AB86" s="1"/>
      <c r="AC86" s="1"/>
      <c r="AD86" s="1"/>
      <c r="AE86" s="1"/>
    </row>
    <row r="87" spans="1:31" s="194" customFormat="1" ht="26.1" customHeight="1" thickBot="1" x14ac:dyDescent="0.35">
      <c r="A87" s="361"/>
      <c r="B87" s="749" t="s">
        <v>219</v>
      </c>
      <c r="C87" s="757"/>
      <c r="D87" s="656"/>
      <c r="E87" s="656"/>
      <c r="F87" s="783" t="e">
        <f>SUM(F83:G86)</f>
        <v>#REF!</v>
      </c>
      <c r="G87" s="784"/>
      <c r="J87" s="283"/>
      <c r="K87" s="652"/>
      <c r="L87" s="790" t="s">
        <v>219</v>
      </c>
      <c r="M87" s="872"/>
      <c r="N87" s="679"/>
      <c r="O87" s="680"/>
      <c r="P87" s="677"/>
      <c r="Q87" s="681">
        <f>'Français - 3e trim'!O85</f>
        <v>-14.209228769747543</v>
      </c>
      <c r="R87" s="1"/>
      <c r="S87" s="1"/>
      <c r="T87" s="1"/>
      <c r="U87" s="1"/>
      <c r="V87" s="1"/>
      <c r="W87" s="3"/>
      <c r="X87" s="1"/>
      <c r="Y87" s="1"/>
      <c r="Z87" s="1"/>
      <c r="AA87" s="1"/>
      <c r="AB87" s="1"/>
      <c r="AC87" s="1"/>
      <c r="AD87" s="1"/>
      <c r="AE87" s="1"/>
    </row>
    <row r="88" spans="1:31" s="194" customFormat="1" ht="26.1" customHeight="1" x14ac:dyDescent="0.3">
      <c r="A88" s="361"/>
      <c r="B88" s="284"/>
      <c r="C88" s="284"/>
      <c r="D88" s="284"/>
      <c r="E88" s="284"/>
      <c r="F88" s="284"/>
      <c r="G88" s="289"/>
      <c r="H88" s="289"/>
      <c r="I88" s="283"/>
      <c r="J88" s="283"/>
      <c r="K88" s="840" t="s">
        <v>360</v>
      </c>
      <c r="L88" s="840"/>
      <c r="M88" s="840"/>
      <c r="N88" s="840"/>
      <c r="O88" s="840"/>
      <c r="P88" s="840"/>
      <c r="Q88" s="840"/>
      <c r="R88" s="1"/>
      <c r="S88" s="1"/>
      <c r="T88" s="1"/>
      <c r="U88" s="1"/>
      <c r="V88" s="1"/>
      <c r="W88" s="3"/>
      <c r="X88" s="1"/>
      <c r="Y88" s="1"/>
      <c r="Z88" s="1"/>
      <c r="AA88" s="1"/>
      <c r="AB88" s="1"/>
      <c r="AC88" s="1"/>
      <c r="AD88" s="1"/>
      <c r="AE88" s="1"/>
    </row>
    <row r="89" spans="1:31" s="194" customFormat="1" ht="26.1" customHeight="1" x14ac:dyDescent="0.2">
      <c r="A89" s="759" t="s">
        <v>344</v>
      </c>
      <c r="B89" s="759"/>
      <c r="C89" s="759"/>
      <c r="D89" s="759"/>
      <c r="E89" s="759"/>
      <c r="F89" s="759"/>
      <c r="G89" s="759"/>
      <c r="H89" s="759"/>
      <c r="I89" s="759"/>
      <c r="J89" s="759"/>
      <c r="K89" s="759"/>
      <c r="L89" s="759"/>
      <c r="M89" s="759"/>
      <c r="N89" s="759"/>
      <c r="O89" s="759"/>
      <c r="P89" s="759"/>
      <c r="Q89" s="759"/>
      <c r="R89" s="1"/>
      <c r="S89" s="1"/>
      <c r="T89" s="1"/>
      <c r="U89" s="1"/>
      <c r="V89" s="1"/>
      <c r="W89" s="3"/>
      <c r="X89" s="1"/>
      <c r="Y89" s="1"/>
      <c r="Z89" s="1"/>
      <c r="AA89" s="1"/>
      <c r="AB89" s="1"/>
      <c r="AC89" s="1"/>
      <c r="AD89" s="1"/>
      <c r="AE89" s="1"/>
    </row>
    <row r="90" spans="1:31" s="194" customFormat="1" ht="26.1" customHeight="1" x14ac:dyDescent="0.3">
      <c r="A90" s="384"/>
      <c r="B90" s="384"/>
      <c r="C90" s="384"/>
      <c r="D90" s="384"/>
      <c r="E90" s="384"/>
      <c r="F90" s="384"/>
      <c r="G90" s="289"/>
      <c r="H90" s="289"/>
      <c r="I90" s="283"/>
      <c r="J90" s="283"/>
      <c r="K90" s="283"/>
      <c r="L90" s="284"/>
      <c r="M90" s="284"/>
      <c r="N90" s="284"/>
      <c r="O90" s="264"/>
      <c r="P90" s="264"/>
      <c r="Q90" s="1"/>
      <c r="R90" s="1"/>
      <c r="S90" s="1"/>
      <c r="T90" s="1"/>
      <c r="U90" s="1"/>
      <c r="V90" s="1"/>
      <c r="W90" s="3"/>
      <c r="X90" s="1"/>
      <c r="Y90" s="1"/>
      <c r="Z90" s="1"/>
      <c r="AA90" s="1"/>
      <c r="AB90" s="1"/>
      <c r="AC90" s="1"/>
      <c r="AD90" s="1"/>
      <c r="AE90" s="1"/>
    </row>
    <row r="91" spans="1:31" s="194" customFormat="1" ht="26.1" customHeight="1" x14ac:dyDescent="0.2">
      <c r="A91" s="773" t="s">
        <v>253</v>
      </c>
      <c r="B91" s="773"/>
      <c r="C91" s="773"/>
      <c r="D91" s="773"/>
      <c r="E91" s="773"/>
      <c r="F91" s="773"/>
      <c r="G91" s="773"/>
      <c r="H91" s="773"/>
      <c r="I91" s="773"/>
      <c r="J91" s="773"/>
      <c r="K91" s="773"/>
      <c r="L91" s="773"/>
      <c r="M91" s="773"/>
      <c r="N91" s="773"/>
      <c r="O91" s="773"/>
      <c r="P91" s="773"/>
      <c r="Q91" s="773"/>
      <c r="R91" s="1"/>
      <c r="S91" s="1"/>
      <c r="T91" s="1"/>
      <c r="U91" s="1"/>
      <c r="V91" s="1"/>
      <c r="W91" s="3"/>
      <c r="X91" s="1"/>
      <c r="Y91" s="1"/>
      <c r="Z91" s="1"/>
      <c r="AA91" s="1"/>
      <c r="AB91" s="1"/>
      <c r="AC91" s="1"/>
      <c r="AD91" s="1"/>
      <c r="AE91" s="1"/>
    </row>
    <row r="92" spans="1:31" s="194" customFormat="1" ht="26.1" customHeight="1" thickBot="1" x14ac:dyDescent="0.35">
      <c r="A92" s="256"/>
      <c r="B92" s="218"/>
      <c r="C92" s="218"/>
      <c r="D92" s="218"/>
      <c r="E92" s="218"/>
      <c r="G92" s="289"/>
      <c r="H92" s="289"/>
      <c r="I92" s="283"/>
      <c r="J92" s="283"/>
      <c r="K92" s="283"/>
      <c r="L92" s="284"/>
      <c r="M92" s="284"/>
      <c r="N92" s="284"/>
      <c r="O92" s="264"/>
      <c r="P92" s="264"/>
      <c r="Q92" s="1"/>
      <c r="R92" s="1"/>
      <c r="S92" s="1"/>
      <c r="T92" s="1"/>
      <c r="U92" s="1"/>
      <c r="V92" s="1"/>
      <c r="W92" s="3"/>
      <c r="X92" s="1"/>
      <c r="Y92" s="1"/>
      <c r="Z92" s="1"/>
      <c r="AA92" s="1"/>
      <c r="AB92" s="1"/>
      <c r="AC92" s="1"/>
      <c r="AD92" s="1"/>
      <c r="AE92" s="1"/>
    </row>
    <row r="93" spans="1:31" s="194" customFormat="1" ht="65.25" customHeight="1" thickBot="1" x14ac:dyDescent="0.25">
      <c r="E93" s="751" t="s">
        <v>223</v>
      </c>
      <c r="F93" s="752"/>
      <c r="G93" s="258" t="s">
        <v>254</v>
      </c>
      <c r="H93" s="258" t="s">
        <v>255</v>
      </c>
      <c r="I93" s="258" t="s">
        <v>256</v>
      </c>
      <c r="J93" s="258" t="s">
        <v>257</v>
      </c>
      <c r="K93" s="259" t="s">
        <v>258</v>
      </c>
      <c r="L93" s="284"/>
      <c r="M93" s="284"/>
      <c r="N93" s="284"/>
      <c r="O93" s="264"/>
      <c r="P93" s="264"/>
      <c r="Q93" s="1"/>
      <c r="R93" s="1"/>
      <c r="S93" s="1"/>
      <c r="T93" s="1"/>
      <c r="U93" s="1"/>
      <c r="V93" s="1"/>
      <c r="W93" s="3"/>
      <c r="X93" s="1"/>
      <c r="Y93" s="1"/>
      <c r="Z93" s="1"/>
      <c r="AA93" s="1"/>
      <c r="AB93" s="1"/>
      <c r="AC93" s="1"/>
      <c r="AD93" s="1"/>
      <c r="AE93" s="1"/>
    </row>
    <row r="94" spans="1:31" s="194" customFormat="1" ht="26.1" customHeight="1" x14ac:dyDescent="0.2">
      <c r="E94" s="760" t="s">
        <v>229</v>
      </c>
      <c r="F94" s="761"/>
      <c r="G94" s="275">
        <f>'Français - 3e trim'!G92</f>
        <v>1.6427359999999998</v>
      </c>
      <c r="H94" s="275">
        <f>'Français - 3e trim'!H92</f>
        <v>76.830200000000005</v>
      </c>
      <c r="I94" s="275">
        <f>'Français - 3e trim'!I92</f>
        <v>126.21173542719998</v>
      </c>
      <c r="J94" s="275">
        <f>'Français - 3e trim'!J92</f>
        <v>612.68200000000002</v>
      </c>
      <c r="K94" s="378">
        <f>'Français - 3e trim'!K92</f>
        <v>77.327658485007746</v>
      </c>
      <c r="L94" s="284"/>
      <c r="M94" s="284"/>
      <c r="N94" s="284"/>
      <c r="O94" s="264"/>
      <c r="P94" s="264"/>
      <c r="Q94" s="1"/>
      <c r="R94" s="1"/>
      <c r="S94" s="1"/>
      <c r="T94" s="1"/>
      <c r="U94" s="1"/>
      <c r="V94" s="1"/>
      <c r="W94" s="3"/>
      <c r="X94" s="1"/>
      <c r="Y94" s="1"/>
      <c r="Z94" s="1"/>
      <c r="AA94" s="1"/>
      <c r="AB94" s="1"/>
      <c r="AC94" s="1"/>
      <c r="AD94" s="1"/>
      <c r="AE94" s="1"/>
    </row>
    <row r="95" spans="1:31" s="194" customFormat="1" ht="26.1" customHeight="1" x14ac:dyDescent="0.2">
      <c r="E95" s="753" t="s">
        <v>230</v>
      </c>
      <c r="F95" s="754"/>
      <c r="G95" s="265">
        <f>'Français - 3e trim'!G93</f>
        <v>3.156625</v>
      </c>
      <c r="H95" s="265">
        <f>'Français - 3e trim'!H93</f>
        <v>76.928600000000003</v>
      </c>
      <c r="I95" s="265">
        <f>'Français - 3e trim'!I93</f>
        <v>242.83474197500001</v>
      </c>
      <c r="J95" s="265">
        <f>'Français - 3e trim'!J93</f>
        <v>600.76199999999994</v>
      </c>
      <c r="K95" s="308">
        <f>'Français - 3e trim'!K93</f>
        <v>145.88588525838495</v>
      </c>
      <c r="L95" s="284"/>
      <c r="M95" s="284"/>
      <c r="N95" s="284"/>
      <c r="O95" s="264"/>
      <c r="P95" s="264"/>
      <c r="Q95" s="1"/>
      <c r="R95" s="1"/>
      <c r="S95" s="1"/>
      <c r="T95" s="1"/>
      <c r="U95" s="1"/>
      <c r="V95" s="1"/>
      <c r="W95" s="3"/>
      <c r="X95" s="1"/>
      <c r="Y95" s="1"/>
      <c r="Z95" s="1"/>
      <c r="AA95" s="1"/>
      <c r="AB95" s="1"/>
      <c r="AC95" s="1"/>
      <c r="AD95" s="1"/>
      <c r="AE95" s="1"/>
    </row>
    <row r="96" spans="1:31" s="194" customFormat="1" ht="26.1" customHeight="1" x14ac:dyDescent="0.2">
      <c r="E96" s="753" t="s">
        <v>231</v>
      </c>
      <c r="F96" s="754"/>
      <c r="G96" s="285">
        <f>'Français - 3e trim'!G94</f>
        <v>3.1107311000000002</v>
      </c>
      <c r="H96" s="265">
        <f>'Français - 3e trim'!H94</f>
        <v>85.946700000000007</v>
      </c>
      <c r="I96" s="265">
        <f>'Français - 3e trim'!I94</f>
        <v>267.35707263237003</v>
      </c>
      <c r="J96" s="265">
        <f>'Français - 3e trim'!J94</f>
        <v>604.78399999999999</v>
      </c>
      <c r="K96" s="308">
        <f>'Français - 3e trim'!K94</f>
        <v>161.69327981489528</v>
      </c>
      <c r="L96" s="284"/>
      <c r="M96" s="385"/>
      <c r="N96" s="284"/>
      <c r="O96" s="264"/>
      <c r="P96" s="264"/>
      <c r="Q96" s="1"/>
      <c r="R96" s="1"/>
      <c r="S96" s="1"/>
      <c r="T96" s="1"/>
      <c r="U96" s="1"/>
      <c r="V96" s="1"/>
      <c r="W96" s="3"/>
      <c r="X96" s="1"/>
      <c r="Y96" s="1"/>
      <c r="Z96" s="1"/>
      <c r="AA96" s="1"/>
      <c r="AB96" s="1"/>
      <c r="AC96" s="1"/>
      <c r="AD96" s="1"/>
      <c r="AE96" s="1"/>
    </row>
    <row r="97" spans="1:31" s="194" customFormat="1" ht="26.1" customHeight="1" thickBot="1" x14ac:dyDescent="0.25">
      <c r="E97" s="755" t="s">
        <v>232</v>
      </c>
      <c r="F97" s="756"/>
      <c r="G97" s="568">
        <f>'Français - 3e trim'!G95</f>
        <v>0</v>
      </c>
      <c r="H97" s="568">
        <f>'Français - 3e trim'!H95</f>
        <v>82.471400000000003</v>
      </c>
      <c r="I97" s="568">
        <f>'Français - 3e trim'!I95</f>
        <v>0</v>
      </c>
      <c r="J97" s="568">
        <f>'Français - 3e trim'!J95</f>
        <v>0</v>
      </c>
      <c r="K97" s="587">
        <f>'Français - 3e trim'!K95</f>
        <v>0</v>
      </c>
      <c r="L97" s="284"/>
      <c r="M97" s="284"/>
      <c r="N97" s="284"/>
      <c r="O97" s="264"/>
      <c r="P97" s="264"/>
      <c r="Q97" s="1"/>
      <c r="R97" s="1"/>
      <c r="S97" s="1"/>
      <c r="T97" s="1"/>
      <c r="U97" s="1"/>
      <c r="V97" s="1"/>
      <c r="W97" s="3"/>
      <c r="X97" s="1"/>
      <c r="Y97" s="1"/>
      <c r="Z97" s="1"/>
      <c r="AA97" s="1"/>
      <c r="AB97" s="1"/>
      <c r="AC97" s="1"/>
      <c r="AD97" s="1"/>
      <c r="AE97" s="1"/>
    </row>
    <row r="98" spans="1:31" s="194" customFormat="1" ht="26.1" customHeight="1" thickBot="1" x14ac:dyDescent="0.25">
      <c r="E98" s="749" t="s">
        <v>219</v>
      </c>
      <c r="F98" s="757"/>
      <c r="G98" s="268">
        <f>SUM(G94:G97)</f>
        <v>7.9100921</v>
      </c>
      <c r="H98" s="269">
        <v>0</v>
      </c>
      <c r="I98" s="268">
        <f>SUM(I94:I97)</f>
        <v>636.40355003457012</v>
      </c>
      <c r="J98" s="269">
        <v>0</v>
      </c>
      <c r="K98" s="288">
        <f>SUM(K94:K97)</f>
        <v>384.90682355828795</v>
      </c>
      <c r="L98" s="284"/>
      <c r="M98" s="284"/>
      <c r="N98" s="284"/>
      <c r="O98" s="264"/>
      <c r="P98" s="264"/>
      <c r="Q98" s="1"/>
      <c r="R98" s="1"/>
      <c r="S98" s="1"/>
      <c r="T98" s="1"/>
      <c r="U98" s="1"/>
      <c r="V98" s="1"/>
      <c r="W98" s="3"/>
      <c r="X98" s="1"/>
      <c r="Y98" s="1"/>
      <c r="Z98" s="1"/>
      <c r="AA98" s="1"/>
      <c r="AB98" s="1"/>
      <c r="AC98" s="1"/>
      <c r="AD98" s="1"/>
      <c r="AE98" s="1"/>
    </row>
    <row r="99" spans="1:31" s="194" customFormat="1" ht="26.1" customHeight="1" x14ac:dyDescent="0.2"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264"/>
      <c r="P99" s="264"/>
      <c r="Q99" s="1"/>
      <c r="R99" s="1"/>
      <c r="S99" s="1"/>
      <c r="T99" s="1"/>
      <c r="U99" s="1"/>
      <c r="V99" s="1"/>
      <c r="W99" s="3"/>
      <c r="X99" s="1"/>
      <c r="Y99" s="1"/>
      <c r="Z99" s="1"/>
      <c r="AA99" s="1"/>
      <c r="AB99" s="1"/>
      <c r="AC99" s="1"/>
      <c r="AD99" s="1"/>
      <c r="AE99" s="1"/>
    </row>
    <row r="100" spans="1:31" s="194" customFormat="1" ht="26.1" customHeight="1" x14ac:dyDescent="0.2"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264"/>
      <c r="P100" s="264"/>
      <c r="Q100" s="1"/>
      <c r="R100" s="1"/>
      <c r="S100" s="1"/>
      <c r="T100" s="1"/>
      <c r="U100" s="1"/>
      <c r="V100" s="1"/>
      <c r="W100" s="3"/>
      <c r="X100" s="1"/>
      <c r="Y100" s="1"/>
      <c r="Z100" s="1"/>
      <c r="AA100" s="1"/>
      <c r="AB100" s="1"/>
      <c r="AC100" s="1"/>
      <c r="AD100" s="1"/>
      <c r="AE100" s="1"/>
    </row>
    <row r="101" spans="1:31" s="194" customFormat="1" ht="26.1" customHeight="1" x14ac:dyDescent="0.2">
      <c r="D101" s="284"/>
      <c r="E101" s="284"/>
      <c r="F101" s="284"/>
      <c r="G101" s="284"/>
      <c r="H101" s="284"/>
      <c r="I101" s="284"/>
      <c r="J101" s="284"/>
      <c r="K101" s="284"/>
      <c r="L101" s="284"/>
      <c r="M101" s="284"/>
      <c r="N101" s="284"/>
      <c r="O101" s="264"/>
      <c r="P101" s="264"/>
      <c r="Q101" s="1"/>
      <c r="R101" s="1"/>
      <c r="S101" s="1"/>
      <c r="T101" s="1"/>
      <c r="U101" s="1"/>
      <c r="V101" s="1"/>
      <c r="W101" s="3"/>
      <c r="X101" s="1"/>
      <c r="Y101" s="1"/>
      <c r="Z101" s="1"/>
      <c r="AA101" s="1"/>
      <c r="AB101" s="1"/>
      <c r="AC101" s="1"/>
      <c r="AD101" s="1"/>
      <c r="AE101" s="1"/>
    </row>
    <row r="102" spans="1:31" s="194" customFormat="1" ht="26.1" customHeight="1" x14ac:dyDescent="0.2">
      <c r="A102" s="773" t="s">
        <v>259</v>
      </c>
      <c r="B102" s="773"/>
      <c r="C102" s="773"/>
      <c r="D102" s="773"/>
      <c r="E102" s="773"/>
      <c r="F102" s="773"/>
      <c r="G102" s="773"/>
      <c r="H102" s="773"/>
      <c r="I102" s="773"/>
      <c r="J102" s="773"/>
      <c r="K102" s="773"/>
      <c r="L102" s="773"/>
      <c r="M102" s="773"/>
      <c r="N102" s="773"/>
      <c r="O102" s="773"/>
      <c r="P102" s="773"/>
      <c r="Q102" s="773"/>
      <c r="R102" s="1"/>
      <c r="S102" s="1"/>
      <c r="T102" s="1"/>
      <c r="U102" s="1"/>
      <c r="V102" s="1"/>
      <c r="W102" s="3"/>
      <c r="X102" s="1"/>
      <c r="Y102" s="1"/>
      <c r="Z102" s="1"/>
      <c r="AA102" s="1"/>
      <c r="AB102" s="1"/>
      <c r="AC102" s="1"/>
      <c r="AD102" s="1"/>
      <c r="AE102" s="1"/>
    </row>
    <row r="103" spans="1:31" s="194" customFormat="1" ht="15" customHeight="1" x14ac:dyDescent="0.3">
      <c r="A103" s="386"/>
      <c r="B103" s="386"/>
      <c r="C103" s="386"/>
      <c r="D103" s="386"/>
      <c r="E103" s="386"/>
      <c r="F103" s="386"/>
      <c r="G103" s="386"/>
      <c r="H103" s="386"/>
      <c r="I103" s="386"/>
      <c r="J103" s="386"/>
      <c r="K103" s="386"/>
      <c r="L103" s="386"/>
      <c r="M103" s="386"/>
      <c r="N103" s="386"/>
      <c r="O103" s="386"/>
      <c r="P103" s="386"/>
      <c r="Q103" s="386"/>
      <c r="R103" s="1"/>
      <c r="S103" s="1"/>
      <c r="T103" s="1"/>
      <c r="U103" s="1"/>
      <c r="V103" s="1"/>
      <c r="W103" s="3"/>
      <c r="X103" s="1"/>
      <c r="Y103" s="1"/>
      <c r="Z103" s="1"/>
      <c r="AA103" s="1"/>
      <c r="AB103" s="1"/>
      <c r="AC103" s="1"/>
      <c r="AD103" s="1"/>
      <c r="AE103" s="1"/>
    </row>
    <row r="104" spans="1:31" s="194" customFormat="1" ht="26.1" customHeight="1" thickBot="1" x14ac:dyDescent="0.35">
      <c r="A104" s="758" t="s">
        <v>234</v>
      </c>
      <c r="B104" s="758"/>
      <c r="C104" s="758"/>
      <c r="D104" s="758"/>
      <c r="E104" s="758"/>
      <c r="F104" s="758"/>
      <c r="G104" s="289"/>
      <c r="H104" s="289"/>
      <c r="I104" s="758" t="s">
        <v>260</v>
      </c>
      <c r="J104" s="758"/>
      <c r="K104" s="758"/>
      <c r="L104" s="758"/>
      <c r="M104" s="758"/>
      <c r="N104" s="758"/>
      <c r="O104" s="758"/>
      <c r="P104" s="264"/>
      <c r="Q104" s="1"/>
      <c r="R104" s="1"/>
      <c r="S104" s="1"/>
      <c r="T104" s="1"/>
      <c r="U104" s="1"/>
      <c r="V104" s="1"/>
      <c r="W104" s="3"/>
      <c r="X104" s="1"/>
      <c r="Y104" s="1"/>
      <c r="Z104" s="1"/>
      <c r="AA104" s="1"/>
      <c r="AB104" s="1"/>
      <c r="AC104" s="1"/>
      <c r="AD104" s="1"/>
      <c r="AE104" s="1"/>
    </row>
    <row r="105" spans="1:31" s="194" customFormat="1" ht="39.75" customHeight="1" thickBot="1" x14ac:dyDescent="0.25">
      <c r="A105" s="376" t="s">
        <v>223</v>
      </c>
      <c r="B105" s="258" t="s">
        <v>261</v>
      </c>
      <c r="C105" s="258" t="s">
        <v>262</v>
      </c>
      <c r="D105" s="258" t="s">
        <v>263</v>
      </c>
      <c r="E105" s="258" t="s">
        <v>264</v>
      </c>
      <c r="F105" s="273" t="s">
        <v>265</v>
      </c>
      <c r="G105" s="383"/>
      <c r="H105" s="383"/>
      <c r="I105" s="751" t="s">
        <v>223</v>
      </c>
      <c r="J105" s="752"/>
      <c r="K105" s="258" t="s">
        <v>261</v>
      </c>
      <c r="L105" s="258" t="s">
        <v>266</v>
      </c>
      <c r="M105" s="258" t="s">
        <v>263</v>
      </c>
      <c r="N105" s="258" t="s">
        <v>264</v>
      </c>
      <c r="O105" s="273" t="s">
        <v>265</v>
      </c>
      <c r="P105" s="264"/>
      <c r="Q105" s="1"/>
      <c r="R105" s="1"/>
      <c r="S105" s="1"/>
      <c r="T105" s="1"/>
      <c r="U105" s="1"/>
      <c r="V105" s="1"/>
      <c r="W105" s="3"/>
      <c r="X105" s="1"/>
      <c r="Y105" s="1"/>
      <c r="Z105" s="1"/>
      <c r="AA105" s="1"/>
      <c r="AB105" s="1"/>
      <c r="AC105" s="1"/>
      <c r="AD105" s="1"/>
      <c r="AE105" s="1"/>
    </row>
    <row r="106" spans="1:31" s="194" customFormat="1" ht="26.1" customHeight="1" x14ac:dyDescent="0.2">
      <c r="A106" s="377" t="s">
        <v>242</v>
      </c>
      <c r="B106" s="275">
        <f>'Français - 3e trim'!B101</f>
        <v>2.3880841900452494</v>
      </c>
      <c r="C106" s="275">
        <f>'Français - 3e trim'!C101</f>
        <v>1532.7750000000001</v>
      </c>
      <c r="D106" s="275">
        <f>'Français - 3e trim'!D101</f>
        <v>3.6603957443966073</v>
      </c>
      <c r="E106" s="275">
        <f>'Français - 3e trim'!E101</f>
        <v>611.63300000000004</v>
      </c>
      <c r="F106" s="378">
        <f>'Français - 3e trim'!F101</f>
        <v>5.9846276188443186</v>
      </c>
      <c r="G106" s="383"/>
      <c r="H106" s="383"/>
      <c r="I106" s="760" t="s">
        <v>229</v>
      </c>
      <c r="J106" s="761"/>
      <c r="K106" s="275">
        <f>'Français - 3e trim'!K101</f>
        <v>15.188932499999998</v>
      </c>
      <c r="L106" s="275">
        <f>'Français - 3e trim'!L101</f>
        <v>11.2188</v>
      </c>
      <c r="M106" s="275">
        <f>'Français - 3e trim'!M101</f>
        <v>104.40199059819693</v>
      </c>
      <c r="N106" s="275">
        <f>'Français - 3e trim'!N101</f>
        <v>612.68200000000002</v>
      </c>
      <c r="O106" s="378">
        <f>'Français - 3e trim'!O101</f>
        <v>170.40159593099997</v>
      </c>
      <c r="P106" s="264"/>
      <c r="Q106" s="1"/>
      <c r="R106" s="1"/>
      <c r="S106" s="1"/>
      <c r="T106" s="1"/>
      <c r="U106" s="1"/>
      <c r="V106" s="1"/>
      <c r="W106" s="3"/>
      <c r="X106" s="1"/>
      <c r="Y106" s="1"/>
      <c r="Z106" s="1"/>
      <c r="AA106" s="1"/>
      <c r="AB106" s="1"/>
      <c r="AC106" s="1"/>
      <c r="AD106" s="1"/>
      <c r="AE106" s="1"/>
    </row>
    <row r="107" spans="1:31" s="194" customFormat="1" ht="26.1" customHeight="1" x14ac:dyDescent="0.2">
      <c r="A107" s="307" t="s">
        <v>243</v>
      </c>
      <c r="B107" s="265">
        <f>'Français - 3e trim'!B102</f>
        <v>1.4790289999999999</v>
      </c>
      <c r="C107" s="265">
        <f>'Français - 3e trim'!C102</f>
        <v>1532.7750000000001</v>
      </c>
      <c r="D107" s="265">
        <f>'Français - 3e trim'!D102</f>
        <v>2.2670186754750001</v>
      </c>
      <c r="E107" s="265">
        <f>'Français - 3e trim'!E102</f>
        <v>604.85599999999999</v>
      </c>
      <c r="F107" s="308">
        <f>'Français - 3e trim'!F102</f>
        <v>3.7480303997563063</v>
      </c>
      <c r="G107" s="383"/>
      <c r="H107" s="383"/>
      <c r="I107" s="753" t="s">
        <v>230</v>
      </c>
      <c r="J107" s="754"/>
      <c r="K107" s="285">
        <f>'Français - 3e trim'!K102</f>
        <v>14.252274</v>
      </c>
      <c r="L107" s="285">
        <f>'Français - 3e trim'!L102</f>
        <v>9.1841799999999996</v>
      </c>
      <c r="M107" s="285">
        <f>'Français - 3e trim'!M102</f>
        <v>78.637012227958877</v>
      </c>
      <c r="N107" s="285">
        <f>'Français - 3e trim'!N102</f>
        <v>600.76199999999994</v>
      </c>
      <c r="O107" s="338">
        <f>'Français - 3e trim'!O102</f>
        <v>130.89544982531999</v>
      </c>
      <c r="P107" s="264"/>
      <c r="Q107" s="1"/>
      <c r="R107" s="1"/>
      <c r="S107" s="1"/>
      <c r="T107" s="1"/>
      <c r="U107" s="1"/>
      <c r="V107" s="1"/>
      <c r="W107" s="3"/>
      <c r="X107" s="1"/>
      <c r="Y107" s="1"/>
      <c r="Z107" s="1"/>
      <c r="AA107" s="1"/>
      <c r="AB107" s="1"/>
      <c r="AC107" s="1"/>
      <c r="AD107" s="1"/>
      <c r="AE107" s="1"/>
    </row>
    <row r="108" spans="1:31" s="194" customFormat="1" ht="26.1" customHeight="1" x14ac:dyDescent="0.2">
      <c r="A108" s="307" t="s">
        <v>244</v>
      </c>
      <c r="B108" s="265">
        <f>'Français - 3e trim'!B103</f>
        <v>1.9157380000000002</v>
      </c>
      <c r="C108" s="265">
        <f>'Français - 3e trim'!C103</f>
        <v>1649.846</v>
      </c>
      <c r="D108" s="265">
        <f>'Français - 3e trim'!D103</f>
        <v>3.1606726763480002</v>
      </c>
      <c r="E108" s="265">
        <f>'Français - 3e trim'!E103</f>
        <v>605.71400000000006</v>
      </c>
      <c r="F108" s="308">
        <f>'Français - 3e trim'!F103</f>
        <v>5.2180941440151623</v>
      </c>
      <c r="G108" s="671"/>
      <c r="H108" s="671"/>
      <c r="I108" s="753" t="s">
        <v>231</v>
      </c>
      <c r="J108" s="754"/>
      <c r="K108" s="285">
        <f>'Français - 3e trim'!K103</f>
        <v>11.306744999999999</v>
      </c>
      <c r="L108" s="285">
        <f>'Français - 3e trim'!L103</f>
        <v>8.6777999999999995</v>
      </c>
      <c r="M108" s="285">
        <f>'Français - 3e trim'!M103</f>
        <v>59.339997998304611</v>
      </c>
      <c r="N108" s="285">
        <f>'Français - 3e trim'!N103</f>
        <v>604.78399999999999</v>
      </c>
      <c r="O108" s="338">
        <f>'Français - 3e trim'!O103</f>
        <v>98.117671760999983</v>
      </c>
      <c r="P108" s="264"/>
      <c r="Q108" s="1"/>
      <c r="R108" s="1"/>
      <c r="S108" s="1"/>
      <c r="T108" s="1"/>
      <c r="U108" s="1"/>
      <c r="V108" s="1"/>
      <c r="W108" s="3"/>
      <c r="X108" s="1"/>
      <c r="Y108" s="1"/>
      <c r="Z108" s="1"/>
      <c r="AA108" s="1"/>
      <c r="AB108" s="1"/>
      <c r="AC108" s="1"/>
      <c r="AD108" s="1"/>
      <c r="AE108" s="1"/>
    </row>
    <row r="109" spans="1:31" s="194" customFormat="1" ht="26.1" customHeight="1" thickBot="1" x14ac:dyDescent="0.25">
      <c r="A109" s="379" t="s">
        <v>245</v>
      </c>
      <c r="B109" s="568">
        <f>'Français - 3e trim'!B104</f>
        <v>0</v>
      </c>
      <c r="C109" s="568">
        <f>'Français - 3e trim'!C104</f>
        <v>1616.934</v>
      </c>
      <c r="D109" s="568">
        <f>'Français - 3e trim'!D104</f>
        <v>0</v>
      </c>
      <c r="E109" s="568">
        <f>'Français - 3e trim'!E104</f>
        <v>603.76199999999994</v>
      </c>
      <c r="F109" s="586">
        <f>'Français - 3e trim'!F104</f>
        <v>0</v>
      </c>
      <c r="G109" s="383"/>
      <c r="H109" s="383"/>
      <c r="I109" s="755" t="s">
        <v>232</v>
      </c>
      <c r="J109" s="756"/>
      <c r="K109" s="588">
        <f>'Français - 3e trim'!K104</f>
        <v>0</v>
      </c>
      <c r="L109" s="588">
        <f>'Français - 3e trim'!L104</f>
        <v>10.2141</v>
      </c>
      <c r="M109" s="588">
        <f>'Français - 3e trim'!M104</f>
        <v>0</v>
      </c>
      <c r="N109" s="588">
        <f>'Français - 3e trim'!N104</f>
        <v>605.48800000000006</v>
      </c>
      <c r="O109" s="587">
        <f>'Français - 3e trim'!O104</f>
        <v>0</v>
      </c>
      <c r="P109" s="264"/>
      <c r="Q109" s="1"/>
      <c r="R109" s="1"/>
      <c r="S109" s="1"/>
      <c r="T109" s="1"/>
      <c r="U109" s="1"/>
      <c r="V109" s="1"/>
      <c r="W109" s="3"/>
      <c r="X109" s="1"/>
      <c r="Y109" s="1"/>
      <c r="Z109" s="1"/>
      <c r="AA109" s="1"/>
      <c r="AB109" s="1"/>
      <c r="AC109" s="1"/>
      <c r="AD109" s="1"/>
      <c r="AE109" s="1"/>
    </row>
    <row r="110" spans="1:31" s="194" customFormat="1" ht="41.25" customHeight="1" thickBot="1" x14ac:dyDescent="0.25">
      <c r="A110" s="310" t="s">
        <v>219</v>
      </c>
      <c r="B110" s="268">
        <f>SUM(B106:B109)</f>
        <v>5.7828511900452497</v>
      </c>
      <c r="C110" s="269">
        <v>0</v>
      </c>
      <c r="D110" s="268">
        <f>SUM(D106:D109)</f>
        <v>9.0880870962196081</v>
      </c>
      <c r="E110" s="269">
        <v>0</v>
      </c>
      <c r="F110" s="288">
        <f>SUM(F106:F109)</f>
        <v>14.950752162615785</v>
      </c>
      <c r="G110" s="383"/>
      <c r="H110" s="383"/>
      <c r="I110" s="749" t="s">
        <v>219</v>
      </c>
      <c r="J110" s="757"/>
      <c r="K110" s="268">
        <f>SUM(K106:K109)</f>
        <v>40.747951499999999</v>
      </c>
      <c r="L110" s="269">
        <v>0</v>
      </c>
      <c r="M110" s="268">
        <f>SUM(M106:M109)</f>
        <v>242.37900082446043</v>
      </c>
      <c r="N110" s="269">
        <v>0</v>
      </c>
      <c r="O110" s="288">
        <f>SUM(O106:O109)</f>
        <v>399.41471751731996</v>
      </c>
      <c r="P110" s="264"/>
      <c r="Q110" s="1"/>
      <c r="R110" s="1"/>
      <c r="S110" s="1"/>
      <c r="T110" s="1"/>
      <c r="U110" s="1"/>
      <c r="V110" s="1"/>
      <c r="W110" s="3"/>
      <c r="X110" s="1"/>
      <c r="Y110" s="1"/>
      <c r="Z110" s="1"/>
      <c r="AA110" s="1"/>
      <c r="AB110" s="1"/>
      <c r="AC110" s="1"/>
      <c r="AD110" s="1"/>
      <c r="AE110" s="1"/>
    </row>
    <row r="111" spans="1:31" s="194" customFormat="1" ht="26.1" customHeight="1" x14ac:dyDescent="0.3">
      <c r="A111" s="311"/>
      <c r="B111" s="311"/>
      <c r="C111" s="311"/>
      <c r="D111" s="311"/>
      <c r="E111" s="311"/>
      <c r="F111" s="311"/>
      <c r="G111" s="289"/>
      <c r="H111" s="289"/>
      <c r="P111" s="264"/>
      <c r="Q111" s="1"/>
      <c r="R111" s="1"/>
      <c r="S111" s="1"/>
      <c r="T111" s="1"/>
      <c r="U111" s="1"/>
      <c r="V111" s="1"/>
      <c r="W111" s="3"/>
      <c r="X111" s="1"/>
      <c r="Y111" s="1"/>
      <c r="Z111" s="1"/>
      <c r="AA111" s="1"/>
      <c r="AB111" s="1"/>
      <c r="AC111" s="1"/>
      <c r="AD111" s="1"/>
      <c r="AE111" s="1"/>
    </row>
    <row r="112" spans="1:31" s="194" customFormat="1" ht="26.1" customHeight="1" x14ac:dyDescent="0.3">
      <c r="A112" s="283"/>
      <c r="B112" s="283"/>
      <c r="C112" s="283"/>
      <c r="D112" s="283"/>
      <c r="E112" s="283"/>
      <c r="F112" s="283"/>
      <c r="G112" s="289"/>
      <c r="H112" s="289"/>
      <c r="P112" s="264"/>
      <c r="Q112" s="1"/>
      <c r="R112" s="1"/>
      <c r="S112" s="1"/>
      <c r="T112" s="1"/>
      <c r="U112" s="1"/>
      <c r="V112" s="1"/>
      <c r="W112" s="3"/>
      <c r="X112" s="1"/>
      <c r="Y112" s="1"/>
      <c r="Z112" s="1"/>
      <c r="AA112" s="1"/>
      <c r="AB112" s="1"/>
      <c r="AC112" s="1"/>
      <c r="AD112" s="1"/>
      <c r="AE112" s="1"/>
    </row>
    <row r="113" spans="1:31" s="194" customFormat="1" ht="26.1" customHeight="1" x14ac:dyDescent="0.3">
      <c r="A113" s="283"/>
      <c r="B113" s="283"/>
      <c r="C113" s="283"/>
      <c r="D113" s="283"/>
      <c r="E113" s="283"/>
      <c r="F113" s="283"/>
      <c r="G113" s="289"/>
      <c r="H113" s="289"/>
      <c r="P113" s="264"/>
      <c r="Q113" s="1"/>
      <c r="R113" s="1"/>
      <c r="S113" s="1"/>
      <c r="T113" s="1"/>
      <c r="U113" s="1"/>
      <c r="V113" s="1"/>
      <c r="W113" s="3"/>
      <c r="X113" s="1"/>
      <c r="Y113" s="1"/>
      <c r="Z113" s="1"/>
      <c r="AA113" s="1"/>
      <c r="AB113" s="1"/>
      <c r="AC113" s="1"/>
      <c r="AD113" s="1"/>
      <c r="AE113" s="1"/>
    </row>
    <row r="114" spans="1:31" s="194" customFormat="1" ht="26.1" customHeight="1" x14ac:dyDescent="0.2">
      <c r="A114" s="773" t="s">
        <v>267</v>
      </c>
      <c r="B114" s="773"/>
      <c r="C114" s="773"/>
      <c r="D114" s="773"/>
      <c r="E114" s="773"/>
      <c r="F114" s="773"/>
      <c r="G114" s="773"/>
      <c r="H114" s="773"/>
      <c r="I114" s="773"/>
      <c r="J114" s="773"/>
      <c r="K114" s="773"/>
      <c r="L114" s="773"/>
      <c r="M114" s="773"/>
      <c r="N114" s="773"/>
      <c r="O114" s="773"/>
      <c r="P114" s="773"/>
      <c r="Q114" s="773"/>
      <c r="R114" s="1"/>
      <c r="S114" s="1"/>
      <c r="T114" s="1"/>
      <c r="U114" s="1"/>
      <c r="V114" s="1"/>
      <c r="W114" s="3"/>
      <c r="X114" s="1"/>
      <c r="Y114" s="1"/>
      <c r="Z114" s="1"/>
      <c r="AA114" s="1"/>
      <c r="AB114" s="1"/>
      <c r="AC114" s="1"/>
      <c r="AD114" s="1"/>
      <c r="AE114" s="1"/>
    </row>
    <row r="115" spans="1:31" s="194" customFormat="1" ht="17.25" customHeight="1" x14ac:dyDescent="0.2">
      <c r="A115" s="387"/>
      <c r="B115" s="387"/>
      <c r="C115" s="387"/>
      <c r="D115" s="387"/>
      <c r="E115" s="387"/>
      <c r="F115" s="387"/>
      <c r="G115" s="387"/>
      <c r="H115" s="387"/>
      <c r="I115" s="387"/>
      <c r="J115" s="387"/>
      <c r="K115" s="387"/>
      <c r="L115" s="387"/>
      <c r="M115" s="387"/>
      <c r="N115" s="387"/>
      <c r="O115" s="387"/>
      <c r="P115" s="387"/>
      <c r="Q115" s="387"/>
      <c r="R115" s="1"/>
      <c r="S115" s="1"/>
      <c r="T115" s="1"/>
      <c r="U115" s="1"/>
      <c r="V115" s="1"/>
      <c r="W115" s="3"/>
      <c r="X115" s="1"/>
      <c r="Y115" s="1"/>
      <c r="Z115" s="1"/>
      <c r="AA115" s="1"/>
      <c r="AB115" s="1"/>
      <c r="AC115" s="1"/>
      <c r="AD115" s="1"/>
      <c r="AE115" s="1"/>
    </row>
    <row r="116" spans="1:31" s="194" customFormat="1" ht="26.1" customHeight="1" thickBot="1" x14ac:dyDescent="0.35">
      <c r="A116" s="289"/>
      <c r="B116" s="289"/>
      <c r="C116" s="289"/>
      <c r="D116" s="289"/>
      <c r="E116" s="758" t="s">
        <v>268</v>
      </c>
      <c r="F116" s="758"/>
      <c r="G116" s="758"/>
      <c r="H116" s="758"/>
      <c r="I116" s="758"/>
      <c r="J116" s="758"/>
      <c r="K116" s="758"/>
      <c r="L116" s="284"/>
      <c r="M116" s="284"/>
      <c r="N116" s="284"/>
      <c r="O116" s="264"/>
      <c r="P116" s="264"/>
      <c r="Q116" s="1"/>
      <c r="R116" s="1"/>
      <c r="S116" s="1"/>
      <c r="T116" s="1"/>
      <c r="U116" s="1"/>
      <c r="V116" s="1"/>
      <c r="W116" s="3"/>
      <c r="X116" s="1"/>
      <c r="Y116" s="1"/>
      <c r="Z116" s="1"/>
      <c r="AA116" s="1"/>
      <c r="AB116" s="1"/>
      <c r="AC116" s="1"/>
      <c r="AD116" s="1"/>
      <c r="AE116" s="1"/>
    </row>
    <row r="117" spans="1:31" s="194" customFormat="1" ht="51.75" customHeight="1" thickBot="1" x14ac:dyDescent="0.25">
      <c r="E117" s="751" t="s">
        <v>223</v>
      </c>
      <c r="F117" s="752"/>
      <c r="G117" s="258" t="s">
        <v>251</v>
      </c>
      <c r="H117" s="258" t="s">
        <v>252</v>
      </c>
      <c r="I117" s="258" t="s">
        <v>263</v>
      </c>
      <c r="J117" s="258" t="s">
        <v>264</v>
      </c>
      <c r="K117" s="273" t="s">
        <v>265</v>
      </c>
      <c r="L117" s="264"/>
      <c r="M117" s="1"/>
      <c r="N117" s="264"/>
      <c r="O117" s="1"/>
      <c r="P117" s="264"/>
      <c r="Q117" s="1"/>
      <c r="R117" s="1"/>
      <c r="S117" s="1"/>
      <c r="T117" s="1"/>
      <c r="U117" s="1"/>
      <c r="V117" s="1"/>
      <c r="W117" s="3"/>
      <c r="X117" s="1"/>
      <c r="Y117" s="1"/>
      <c r="Z117" s="1"/>
      <c r="AA117" s="1"/>
      <c r="AB117" s="1"/>
      <c r="AC117" s="1"/>
      <c r="AD117" s="1"/>
      <c r="AE117" s="1"/>
    </row>
    <row r="118" spans="1:31" s="194" customFormat="1" ht="37.5" customHeight="1" x14ac:dyDescent="0.2">
      <c r="E118" s="760" t="s">
        <v>229</v>
      </c>
      <c r="F118" s="761"/>
      <c r="G118" s="275">
        <f>'Français - 3e trim'!G111</f>
        <v>6.7823030000000006</v>
      </c>
      <c r="H118" s="275">
        <f>'Français - 3e trim'!H111</f>
        <v>281780.71000000002</v>
      </c>
      <c r="I118" s="275">
        <f>'Français - 3e trim'!I111</f>
        <v>1.9111221547751303</v>
      </c>
      <c r="J118" s="275">
        <f>'Français - 3e trim'!J111</f>
        <v>612.68200000000002</v>
      </c>
      <c r="K118" s="378">
        <f>'Français - 3e trim'!K111</f>
        <v>3.119272566804852</v>
      </c>
      <c r="L118" s="264"/>
      <c r="M118" s="1"/>
      <c r="N118" s="264"/>
      <c r="O118" s="1"/>
      <c r="P118" s="264"/>
      <c r="Q118" s="1"/>
      <c r="R118" s="1"/>
      <c r="S118" s="1"/>
      <c r="T118" s="1"/>
      <c r="U118" s="1"/>
      <c r="V118" s="1"/>
      <c r="W118" s="3"/>
      <c r="X118" s="1"/>
      <c r="Y118" s="1"/>
      <c r="Z118" s="1"/>
      <c r="AA118" s="1"/>
      <c r="AB118" s="1"/>
      <c r="AC118" s="1"/>
      <c r="AD118" s="1"/>
      <c r="AE118" s="1"/>
    </row>
    <row r="119" spans="1:31" s="194" customFormat="1" ht="26.1" customHeight="1" x14ac:dyDescent="0.2">
      <c r="E119" s="753" t="s">
        <v>230</v>
      </c>
      <c r="F119" s="754"/>
      <c r="G119" s="265">
        <f>'Français - 3e trim'!G112</f>
        <v>6.3420060000000005</v>
      </c>
      <c r="H119" s="265">
        <f>'Français - 3e trim'!H112</f>
        <v>281780.71000000002</v>
      </c>
      <c r="I119" s="265">
        <f>'Français - 3e trim'!I112</f>
        <v>1.7870549535042601</v>
      </c>
      <c r="J119" s="265">
        <f>'Français - 3e trim'!J112</f>
        <v>604.85599999999999</v>
      </c>
      <c r="K119" s="308">
        <f>'Français - 3e trim'!K112</f>
        <v>2.9545130634469361</v>
      </c>
      <c r="L119" s="264"/>
      <c r="M119" s="1"/>
      <c r="N119" s="264"/>
      <c r="O119" s="1"/>
      <c r="P119" s="264"/>
      <c r="Q119" s="1"/>
      <c r="R119" s="1"/>
      <c r="S119" s="1"/>
      <c r="T119" s="1"/>
      <c r="U119" s="1"/>
      <c r="V119" s="1"/>
      <c r="W119" s="3"/>
      <c r="X119" s="1"/>
      <c r="Y119" s="1"/>
      <c r="Z119" s="1"/>
      <c r="AA119" s="1"/>
      <c r="AB119" s="1"/>
      <c r="AC119" s="1"/>
      <c r="AD119" s="1"/>
      <c r="AE119" s="1"/>
    </row>
    <row r="120" spans="1:31" s="194" customFormat="1" ht="26.1" customHeight="1" x14ac:dyDescent="0.2">
      <c r="E120" s="753" t="s">
        <v>231</v>
      </c>
      <c r="F120" s="754"/>
      <c r="G120" s="265">
        <f>'Français - 3e trim'!G113</f>
        <v>5.2129599999999998</v>
      </c>
      <c r="H120" s="265">
        <f>'Français - 3e trim'!H113</f>
        <v>281780.71000000002</v>
      </c>
      <c r="I120" s="265">
        <f>'Français - 3e trim'!I113</f>
        <v>1.4689115700016</v>
      </c>
      <c r="J120" s="265">
        <f>'Français - 3e trim'!J113</f>
        <v>605.71400000000006</v>
      </c>
      <c r="K120" s="308">
        <f>'Français - 3e trim'!K113</f>
        <v>2.4250910000455659</v>
      </c>
      <c r="L120" s="264"/>
      <c r="M120" s="1"/>
      <c r="N120" s="264"/>
      <c r="O120" s="1"/>
      <c r="P120" s="264"/>
      <c r="Q120" s="1"/>
      <c r="R120" s="1"/>
      <c r="S120" s="1"/>
      <c r="T120" s="1"/>
      <c r="U120" s="1"/>
      <c r="V120" s="1"/>
      <c r="W120" s="3"/>
      <c r="X120" s="1"/>
      <c r="Y120" s="1"/>
      <c r="Z120" s="1"/>
      <c r="AA120" s="1"/>
      <c r="AB120" s="1"/>
      <c r="AC120" s="1"/>
      <c r="AD120" s="1"/>
      <c r="AE120" s="1"/>
    </row>
    <row r="121" spans="1:31" s="194" customFormat="1" ht="26.1" customHeight="1" thickBot="1" x14ac:dyDescent="0.25">
      <c r="E121" s="755" t="s">
        <v>232</v>
      </c>
      <c r="F121" s="756"/>
      <c r="G121" s="568">
        <f>'Français - 3e trim'!G114</f>
        <v>0</v>
      </c>
      <c r="H121" s="568">
        <f>'Français - 3e trim'!H114</f>
        <v>281780.71000000002</v>
      </c>
      <c r="I121" s="568">
        <f>'Français - 3e trim'!I114</f>
        <v>0</v>
      </c>
      <c r="J121" s="568">
        <f>'Français - 3e trim'!J114</f>
        <v>605.48800000000006</v>
      </c>
      <c r="K121" s="586">
        <f>'Français - 3e trim'!K114</f>
        <v>0</v>
      </c>
      <c r="L121" s="264"/>
      <c r="M121" s="1"/>
      <c r="N121" s="264"/>
      <c r="O121" s="1"/>
      <c r="P121" s="264"/>
      <c r="Q121" s="1"/>
      <c r="R121" s="1"/>
      <c r="S121" s="1"/>
      <c r="T121" s="1"/>
      <c r="U121" s="1"/>
      <c r="V121" s="1"/>
      <c r="W121" s="3"/>
      <c r="X121" s="1"/>
      <c r="Y121" s="1"/>
      <c r="Z121" s="1"/>
      <c r="AA121" s="1"/>
      <c r="AB121" s="1"/>
      <c r="AC121" s="1"/>
      <c r="AD121" s="1"/>
      <c r="AE121" s="1"/>
    </row>
    <row r="122" spans="1:31" s="194" customFormat="1" ht="26.1" customHeight="1" thickBot="1" x14ac:dyDescent="0.25">
      <c r="E122" s="749" t="s">
        <v>219</v>
      </c>
      <c r="F122" s="757"/>
      <c r="G122" s="268">
        <f>SUM(G118:G121)</f>
        <v>18.337268999999999</v>
      </c>
      <c r="H122" s="269">
        <v>0</v>
      </c>
      <c r="I122" s="268">
        <f>SUM(I118:I121)</f>
        <v>5.1670886782809902</v>
      </c>
      <c r="J122" s="269">
        <v>0</v>
      </c>
      <c r="K122" s="288">
        <f>SUM(K118:K121)</f>
        <v>8.4988766302973531</v>
      </c>
      <c r="L122" s="264"/>
      <c r="M122" s="1"/>
      <c r="N122" s="264"/>
      <c r="O122" s="1"/>
      <c r="P122" s="264"/>
      <c r="Q122" s="1"/>
      <c r="R122" s="1"/>
      <c r="S122" s="1"/>
      <c r="T122" s="1"/>
      <c r="U122" s="1"/>
      <c r="V122" s="1"/>
      <c r="W122" s="3"/>
      <c r="X122" s="1"/>
      <c r="Y122" s="1"/>
      <c r="Z122" s="1"/>
      <c r="AA122" s="1"/>
      <c r="AB122" s="1"/>
      <c r="AC122" s="1"/>
      <c r="AD122" s="1"/>
      <c r="AE122" s="1"/>
    </row>
    <row r="123" spans="1:31" s="194" customFormat="1" ht="26.1" customHeight="1" x14ac:dyDescent="0.3">
      <c r="A123" s="289"/>
      <c r="B123" s="289"/>
      <c r="C123" s="289"/>
      <c r="D123" s="289"/>
      <c r="E123" s="289"/>
      <c r="F123" s="289"/>
      <c r="G123" s="289"/>
      <c r="H123" s="289"/>
      <c r="I123" s="283"/>
      <c r="J123" s="283"/>
      <c r="K123" s="283"/>
      <c r="L123" s="264"/>
      <c r="M123" s="869" t="s">
        <v>350</v>
      </c>
      <c r="N123" s="869"/>
      <c r="O123" s="869"/>
      <c r="P123" s="869"/>
      <c r="Q123" s="1"/>
      <c r="R123" s="1"/>
      <c r="S123" s="1"/>
      <c r="T123" s="1"/>
      <c r="U123" s="1"/>
      <c r="V123" s="1"/>
      <c r="W123" s="3"/>
      <c r="X123" s="1"/>
      <c r="Y123" s="1"/>
      <c r="Z123" s="1"/>
      <c r="AA123" s="1"/>
      <c r="AB123" s="1"/>
      <c r="AC123" s="1"/>
      <c r="AD123" s="1"/>
      <c r="AE123" s="1"/>
    </row>
    <row r="124" spans="1:31" s="194" customFormat="1" ht="26.1" customHeight="1" x14ac:dyDescent="0.3">
      <c r="A124" s="289"/>
      <c r="B124" s="289"/>
      <c r="C124" s="289"/>
      <c r="D124" s="289"/>
      <c r="E124" s="289"/>
      <c r="F124" s="289"/>
      <c r="G124" s="289"/>
      <c r="H124" s="289"/>
      <c r="I124" s="283"/>
      <c r="J124" s="283"/>
      <c r="K124" s="283"/>
      <c r="L124" s="284"/>
      <c r="M124" s="284"/>
      <c r="N124" s="284"/>
      <c r="O124" s="264"/>
      <c r="P124" s="264"/>
      <c r="Q124" s="1"/>
      <c r="R124" s="1"/>
      <c r="S124" s="1"/>
      <c r="T124" s="1"/>
      <c r="U124" s="1"/>
      <c r="V124" s="1"/>
      <c r="W124" s="3"/>
      <c r="X124" s="1"/>
      <c r="Y124" s="1"/>
      <c r="Z124" s="1"/>
      <c r="AA124" s="1"/>
      <c r="AB124" s="1"/>
      <c r="AC124" s="1"/>
      <c r="AD124" s="1"/>
      <c r="AE124" s="1"/>
    </row>
    <row r="125" spans="1:31" s="194" customFormat="1" ht="20.25" customHeight="1" x14ac:dyDescent="0.2">
      <c r="A125" s="759" t="s">
        <v>347</v>
      </c>
      <c r="B125" s="759"/>
      <c r="C125" s="759"/>
      <c r="D125" s="759"/>
      <c r="E125" s="759"/>
      <c r="F125" s="759"/>
      <c r="G125" s="759"/>
      <c r="H125" s="759"/>
      <c r="I125" s="759"/>
      <c r="J125" s="759"/>
      <c r="K125" s="759"/>
      <c r="L125" s="759"/>
      <c r="M125" s="759"/>
      <c r="N125" s="759"/>
      <c r="O125" s="759"/>
      <c r="P125" s="759"/>
      <c r="Q125" s="759"/>
    </row>
    <row r="126" spans="1:31" s="194" customFormat="1" ht="18" customHeight="1" x14ac:dyDescent="0.2">
      <c r="A126" s="865" t="s">
        <v>269</v>
      </c>
      <c r="B126" s="865"/>
      <c r="C126" s="865"/>
      <c r="D126" s="865"/>
      <c r="E126" s="865"/>
      <c r="F126" s="865"/>
      <c r="G126" s="865"/>
      <c r="H126" s="865"/>
      <c r="I126" s="865"/>
      <c r="J126" s="865"/>
      <c r="K126" s="865"/>
      <c r="L126" s="865"/>
      <c r="M126" s="865"/>
      <c r="N126" s="865"/>
      <c r="O126" s="865"/>
      <c r="P126" s="865"/>
      <c r="Q126" s="865"/>
    </row>
    <row r="127" spans="1:31" s="194" customFormat="1" ht="15.75" x14ac:dyDescent="0.2">
      <c r="A127" s="361"/>
      <c r="B127" s="388"/>
      <c r="C127" s="388"/>
      <c r="D127" s="388"/>
      <c r="E127" s="388"/>
      <c r="F127" s="388"/>
      <c r="G127" s="388"/>
      <c r="H127" s="388"/>
      <c r="I127" s="388"/>
      <c r="J127" s="388"/>
      <c r="K127" s="388"/>
      <c r="L127" s="388"/>
      <c r="M127" s="388"/>
      <c r="N127" s="388"/>
      <c r="O127" s="264"/>
      <c r="P127" s="264"/>
      <c r="Q127" s="218"/>
    </row>
    <row r="128" spans="1:31" s="194" customFormat="1" ht="15.75" x14ac:dyDescent="0.2">
      <c r="A128" s="361"/>
      <c r="B128" s="388"/>
      <c r="C128" s="388"/>
      <c r="D128" s="388"/>
      <c r="E128" s="388"/>
      <c r="F128" s="388"/>
      <c r="G128" s="388"/>
      <c r="H128" s="388"/>
      <c r="I128" s="388"/>
      <c r="J128" s="388"/>
      <c r="K128" s="388"/>
      <c r="L128" s="388"/>
      <c r="M128" s="388"/>
      <c r="N128" s="388"/>
      <c r="O128" s="264"/>
      <c r="P128" s="264"/>
      <c r="Q128" s="218"/>
    </row>
    <row r="129" spans="1:20" s="194" customFormat="1" ht="26.25" customHeight="1" x14ac:dyDescent="0.2">
      <c r="A129" s="773" t="s">
        <v>270</v>
      </c>
      <c r="B129" s="773"/>
      <c r="C129" s="773"/>
      <c r="D129" s="773"/>
      <c r="E129" s="773"/>
      <c r="F129" s="773"/>
      <c r="G129" s="773"/>
      <c r="H129" s="773"/>
      <c r="I129" s="773"/>
      <c r="J129" s="773"/>
      <c r="K129" s="773"/>
      <c r="L129" s="773"/>
      <c r="M129" s="773"/>
      <c r="N129" s="773"/>
      <c r="O129" s="773"/>
      <c r="P129" s="773"/>
      <c r="Q129" s="773"/>
    </row>
    <row r="130" spans="1:20" s="194" customFormat="1" ht="19.5" thickBot="1" x14ac:dyDescent="0.35">
      <c r="A130" s="802" t="s">
        <v>271</v>
      </c>
      <c r="B130" s="802"/>
      <c r="C130" s="802"/>
      <c r="D130" s="802"/>
      <c r="E130" s="802"/>
      <c r="F130" s="802"/>
      <c r="G130" s="802"/>
      <c r="H130" s="802"/>
      <c r="I130" s="802"/>
      <c r="J130" s="802"/>
      <c r="K130" s="802"/>
      <c r="L130" s="802"/>
      <c r="M130" s="802"/>
      <c r="N130" s="802"/>
      <c r="O130" s="802"/>
      <c r="P130" s="802"/>
      <c r="Q130" s="802"/>
      <c r="R130" s="341"/>
    </row>
    <row r="131" spans="1:20" s="194" customFormat="1" ht="36" customHeight="1" thickBot="1" x14ac:dyDescent="0.25">
      <c r="B131" s="863" t="s">
        <v>223</v>
      </c>
      <c r="C131" s="864"/>
      <c r="D131" s="408" t="s">
        <v>192</v>
      </c>
      <c r="E131" s="408" t="s">
        <v>193</v>
      </c>
      <c r="F131" s="408" t="s">
        <v>132</v>
      </c>
      <c r="G131" s="408" t="s">
        <v>194</v>
      </c>
      <c r="H131" s="408" t="s">
        <v>135</v>
      </c>
      <c r="I131" s="408" t="s">
        <v>195</v>
      </c>
      <c r="J131" s="408" t="s">
        <v>131</v>
      </c>
      <c r="K131" s="408" t="s">
        <v>134</v>
      </c>
      <c r="L131" s="471" t="s">
        <v>106</v>
      </c>
      <c r="M131" s="476" t="s">
        <v>137</v>
      </c>
      <c r="N131" s="474" t="s">
        <v>272</v>
      </c>
      <c r="O131" s="321" t="s">
        <v>273</v>
      </c>
    </row>
    <row r="132" spans="1:20" s="194" customFormat="1" ht="26.1" customHeight="1" x14ac:dyDescent="0.2">
      <c r="B132" s="859" t="s">
        <v>274</v>
      </c>
      <c r="C132" s="860"/>
      <c r="D132" s="389">
        <f>'Français - 3e trim'!D125</f>
        <v>38.178403090000003</v>
      </c>
      <c r="E132" s="389">
        <f>'Français - 3e trim'!E125</f>
        <v>17.36670389</v>
      </c>
      <c r="F132" s="389">
        <f>'Français - 3e trim'!F125</f>
        <v>-5.6856980000000057E-2</v>
      </c>
      <c r="G132" s="389">
        <f>'Français - 3e trim'!G125</f>
        <v>2.8803749999999999</v>
      </c>
      <c r="H132" s="389">
        <f>'Français - 3e trim'!H125</f>
        <v>-7.2970560199999994</v>
      </c>
      <c r="I132" s="389">
        <f>'Français - 3e trim'!I125</f>
        <v>0.6129</v>
      </c>
      <c r="J132" s="389">
        <f>'Français - 3e trim'!J125</f>
        <v>3.8368799999999998</v>
      </c>
      <c r="K132" s="389">
        <f>'Français - 3e trim'!K125</f>
        <v>3.2065250000000001</v>
      </c>
      <c r="L132" s="472">
        <f>'Français - 3e trim'!L125</f>
        <v>0.70632899999999998</v>
      </c>
      <c r="M132" s="477">
        <f>'Français - 3e trim'!M125</f>
        <v>0</v>
      </c>
      <c r="N132" s="475">
        <f>'Français - 3e trim'!N125</f>
        <v>59.434202980000002</v>
      </c>
      <c r="O132" s="478">
        <f>'Français - 3e trim'!O125</f>
        <v>36.35191987126634</v>
      </c>
    </row>
    <row r="133" spans="1:20" s="194" customFormat="1" ht="26.1" customHeight="1" x14ac:dyDescent="0.2">
      <c r="B133" s="859" t="s">
        <v>275</v>
      </c>
      <c r="C133" s="860"/>
      <c r="D133" s="631">
        <f>'Français - 3e trim'!D126</f>
        <v>2.0707426999999998</v>
      </c>
      <c r="E133" s="631">
        <f>'Français - 3e trim'!E126</f>
        <v>20.178053640000002</v>
      </c>
      <c r="F133" s="631">
        <f>'Français - 3e trim'!F126</f>
        <v>-0.13765979000000006</v>
      </c>
      <c r="G133" s="631">
        <f>'Français - 3e trim'!G126</f>
        <v>1.7239</v>
      </c>
      <c r="H133" s="631">
        <f>'Français - 3e trim'!H126</f>
        <v>6.5032500000000004</v>
      </c>
      <c r="I133" s="631">
        <f>'Français - 3e trim'!I126</f>
        <v>0.55611025000000003</v>
      </c>
      <c r="J133" s="631">
        <f>'Français - 3e trim'!J126</f>
        <v>4.5</v>
      </c>
      <c r="K133" s="631">
        <f>'Français - 3e trim'!K126</f>
        <v>2.5082035</v>
      </c>
      <c r="L133" s="632">
        <f>'Français - 3e trim'!L126</f>
        <v>1.0308109999999999</v>
      </c>
      <c r="M133" s="477">
        <f>'Français - 3e trim'!M126</f>
        <v>-0.74563201819937308</v>
      </c>
      <c r="N133" s="475">
        <f>'Français - 3e trim'!N126</f>
        <v>38.18777928180063</v>
      </c>
      <c r="O133" s="633">
        <f>'Français - 3e trim'!O126</f>
        <v>23.098107425272804</v>
      </c>
    </row>
    <row r="134" spans="1:20" s="194" customFormat="1" ht="26.1" customHeight="1" x14ac:dyDescent="0.2">
      <c r="B134" s="859" t="s">
        <v>244</v>
      </c>
      <c r="C134" s="860"/>
      <c r="D134" s="631">
        <f>'Français - 3e trim'!D127</f>
        <v>59.067500000000003</v>
      </c>
      <c r="E134" s="631">
        <f>'Français - 3e trim'!E127</f>
        <v>31.717500000000001</v>
      </c>
      <c r="F134" s="631">
        <f>'Français - 3e trim'!F127</f>
        <v>0.21898028000000014</v>
      </c>
      <c r="G134" s="631">
        <f>'Français - 3e trim'!G127</f>
        <v>1.6602807099999999</v>
      </c>
      <c r="H134" s="631">
        <f>'Français - 3e trim'!H127</f>
        <v>3.7183437499999998</v>
      </c>
      <c r="I134" s="631">
        <f>'Français - 3e trim'!I127</f>
        <v>0.48735000000000001</v>
      </c>
      <c r="J134" s="631">
        <f>'Français - 3e trim'!J127</f>
        <v>0</v>
      </c>
      <c r="K134" s="631">
        <f>'Français - 3e trim'!K127</f>
        <v>6.7033442499999998</v>
      </c>
      <c r="L134" s="632">
        <f>'Français - 3e trim'!L127</f>
        <v>0.67544800000000005</v>
      </c>
      <c r="M134" s="477">
        <f>'Français - 3e trim'!M127</f>
        <v>-0.37678448409645471</v>
      </c>
      <c r="N134" s="475">
        <f>'Français - 3e trim'!N127</f>
        <v>103.87196250590354</v>
      </c>
      <c r="O134" s="477">
        <f>'Français - 3e trim'!O127</f>
        <v>62.916701897300861</v>
      </c>
    </row>
    <row r="135" spans="1:20" s="194" customFormat="1" ht="26.1" customHeight="1" thickBot="1" x14ac:dyDescent="0.25">
      <c r="B135" s="859" t="s">
        <v>276</v>
      </c>
      <c r="C135" s="860"/>
      <c r="D135" s="628">
        <f>'Français - 3e trim'!D128</f>
        <v>0</v>
      </c>
      <c r="E135" s="628">
        <f>'Français - 3e trim'!E128</f>
        <v>0</v>
      </c>
      <c r="F135" s="628">
        <f>'Français - 3e trim'!F128</f>
        <v>0</v>
      </c>
      <c r="G135" s="628">
        <f>'Français - 3e trim'!G128</f>
        <v>0</v>
      </c>
      <c r="H135" s="628">
        <f>'Français - 3e trim'!H128</f>
        <v>0</v>
      </c>
      <c r="I135" s="628">
        <f>'Français - 3e trim'!I128</f>
        <v>0</v>
      </c>
      <c r="J135" s="628">
        <f>'Français - 3e trim'!J128</f>
        <v>0</v>
      </c>
      <c r="K135" s="628">
        <f>'Français - 3e trim'!K128</f>
        <v>0</v>
      </c>
      <c r="L135" s="628">
        <f>'Français - 3e trim'!L128</f>
        <v>0</v>
      </c>
      <c r="M135" s="629">
        <f>'Français - 3e trim'!M128</f>
        <v>0</v>
      </c>
      <c r="N135" s="630">
        <f>'Français - 3e trim'!N128</f>
        <v>0</v>
      </c>
      <c r="O135" s="630">
        <f>'Français - 3e trim'!O128</f>
        <v>0</v>
      </c>
    </row>
    <row r="136" spans="1:20" s="194" customFormat="1" ht="35.25" customHeight="1" thickBot="1" x14ac:dyDescent="0.25">
      <c r="B136" s="861" t="s">
        <v>219</v>
      </c>
      <c r="C136" s="862"/>
      <c r="D136" s="409">
        <f>SUM(D132:D135)</f>
        <v>99.316645789999995</v>
      </c>
      <c r="E136" s="409">
        <f t="shared" ref="E136:M136" si="2">SUM(E132:E135)</f>
        <v>69.262257529999999</v>
      </c>
      <c r="F136" s="409">
        <f t="shared" si="2"/>
        <v>2.4463510000000022E-2</v>
      </c>
      <c r="G136" s="409">
        <f t="shared" si="2"/>
        <v>6.2645557099999998</v>
      </c>
      <c r="H136" s="409">
        <f t="shared" si="2"/>
        <v>2.9245377300000008</v>
      </c>
      <c r="I136" s="409">
        <f t="shared" si="2"/>
        <v>1.6563602499999999</v>
      </c>
      <c r="J136" s="409">
        <f t="shared" si="2"/>
        <v>8.3368800000000007</v>
      </c>
      <c r="K136" s="409">
        <f t="shared" si="2"/>
        <v>12.41807275</v>
      </c>
      <c r="L136" s="473">
        <f t="shared" si="2"/>
        <v>2.412588</v>
      </c>
      <c r="M136" s="473">
        <f t="shared" si="2"/>
        <v>-1.1224165022958279</v>
      </c>
      <c r="N136" s="330">
        <f>SUM(N132:N135)</f>
        <v>201.49394476770419</v>
      </c>
      <c r="O136" s="331">
        <f>SUM(O132:O135)</f>
        <v>122.36672919384</v>
      </c>
      <c r="T136" s="199"/>
    </row>
    <row r="137" spans="1:20" s="194" customFormat="1" ht="15.75" x14ac:dyDescent="0.2">
      <c r="A137" s="332"/>
      <c r="B137" s="218"/>
      <c r="C137" s="218"/>
      <c r="D137" s="218"/>
      <c r="E137" s="218"/>
    </row>
    <row r="138" spans="1:20" s="194" customFormat="1" ht="15.75" x14ac:dyDescent="0.2">
      <c r="A138" s="332"/>
      <c r="B138" s="218"/>
      <c r="C138" s="218"/>
      <c r="D138" s="218"/>
      <c r="E138" s="218"/>
    </row>
    <row r="139" spans="1:20" s="194" customFormat="1" ht="15.75" x14ac:dyDescent="0.2">
      <c r="A139" s="332"/>
      <c r="B139" s="218"/>
      <c r="C139" s="218"/>
      <c r="D139" s="218"/>
      <c r="E139" s="218"/>
    </row>
    <row r="140" spans="1:20" s="194" customFormat="1" ht="15.75" x14ac:dyDescent="0.2">
      <c r="A140" s="332"/>
      <c r="B140" s="218"/>
      <c r="C140" s="218"/>
      <c r="D140" s="218"/>
      <c r="E140" s="218"/>
    </row>
    <row r="141" spans="1:20" s="194" customFormat="1" ht="29.25" customHeight="1" x14ac:dyDescent="0.2">
      <c r="A141" s="787" t="s">
        <v>336</v>
      </c>
      <c r="B141" s="787"/>
      <c r="C141" s="787"/>
      <c r="D141" s="787"/>
      <c r="E141" s="644"/>
      <c r="F141" s="644"/>
      <c r="K141" s="644"/>
      <c r="L141" s="644"/>
      <c r="M141" s="787" t="s">
        <v>337</v>
      </c>
      <c r="N141" s="787"/>
      <c r="O141" s="787"/>
      <c r="P141" s="787"/>
    </row>
    <row r="142" spans="1:20" s="194" customFormat="1" ht="21" customHeight="1" thickBot="1" x14ac:dyDescent="0.25">
      <c r="A142" s="802" t="s">
        <v>277</v>
      </c>
      <c r="B142" s="802"/>
      <c r="C142" s="802"/>
      <c r="D142" s="802"/>
      <c r="E142" s="645"/>
      <c r="F142" s="645"/>
      <c r="K142" s="645"/>
      <c r="L142" s="645"/>
      <c r="M142" s="802" t="s">
        <v>277</v>
      </c>
      <c r="N142" s="802"/>
      <c r="O142" s="802"/>
      <c r="P142" s="802"/>
    </row>
    <row r="143" spans="1:20" s="194" customFormat="1" ht="30" customHeight="1" x14ac:dyDescent="0.2">
      <c r="B143" s="866" t="s">
        <v>223</v>
      </c>
      <c r="C143" s="867"/>
      <c r="D143" s="873" t="s">
        <v>278</v>
      </c>
      <c r="E143" s="874"/>
      <c r="M143" s="866" t="s">
        <v>223</v>
      </c>
      <c r="N143" s="867"/>
      <c r="O143" s="873" t="s">
        <v>278</v>
      </c>
      <c r="P143" s="874"/>
    </row>
    <row r="144" spans="1:20" s="194" customFormat="1" ht="30" customHeight="1" x14ac:dyDescent="0.2">
      <c r="B144" s="843" t="s">
        <v>274</v>
      </c>
      <c r="C144" s="844"/>
      <c r="D144" s="875">
        <f>'Français - 3e trim'!D135</f>
        <v>24.435994536668261</v>
      </c>
      <c r="E144" s="876"/>
      <c r="M144" s="843" t="s">
        <v>274</v>
      </c>
      <c r="N144" s="844"/>
      <c r="O144" s="879">
        <f>'Français - 3e trim'!O135</f>
        <v>6.813473521858481</v>
      </c>
      <c r="P144" s="880"/>
    </row>
    <row r="145" spans="1:17" s="194" customFormat="1" ht="30" customHeight="1" x14ac:dyDescent="0.2">
      <c r="B145" s="843" t="s">
        <v>275</v>
      </c>
      <c r="C145" s="844"/>
      <c r="D145" s="875">
        <f>'Français - 3e trim'!D136</f>
        <v>19.470224638049704</v>
      </c>
      <c r="E145" s="876"/>
      <c r="M145" s="843" t="s">
        <v>275</v>
      </c>
      <c r="N145" s="844"/>
      <c r="O145" s="879">
        <f>'Français - 3e trim'!O136</f>
        <v>6.1930002090000009</v>
      </c>
      <c r="P145" s="880"/>
    </row>
    <row r="146" spans="1:17" s="194" customFormat="1" ht="30" customHeight="1" x14ac:dyDescent="0.2">
      <c r="B146" s="843" t="s">
        <v>244</v>
      </c>
      <c r="C146" s="844"/>
      <c r="D146" s="875">
        <f>'Français - 3e trim'!D137</f>
        <v>-8.8476232433192532</v>
      </c>
      <c r="E146" s="876"/>
      <c r="M146" s="843" t="s">
        <v>244</v>
      </c>
      <c r="N146" s="844"/>
      <c r="O146" s="879">
        <f>'Français - 3e trim'!O137</f>
        <v>8.5110549080000002</v>
      </c>
      <c r="P146" s="880"/>
    </row>
    <row r="147" spans="1:17" s="194" customFormat="1" ht="30" customHeight="1" x14ac:dyDescent="0.2">
      <c r="B147" s="843" t="s">
        <v>276</v>
      </c>
      <c r="C147" s="844"/>
      <c r="D147" s="877">
        <f>'Français - 3e trim'!D138</f>
        <v>0</v>
      </c>
      <c r="E147" s="878"/>
      <c r="M147" s="843" t="s">
        <v>276</v>
      </c>
      <c r="N147" s="844"/>
      <c r="O147" s="881">
        <f>'Français - 3e trim'!O138</f>
        <v>0</v>
      </c>
      <c r="P147" s="882"/>
    </row>
    <row r="148" spans="1:17" s="194" customFormat="1" ht="30" customHeight="1" thickBot="1" x14ac:dyDescent="0.25">
      <c r="B148" s="870" t="s">
        <v>219</v>
      </c>
      <c r="C148" s="871"/>
      <c r="D148" s="856">
        <f>SUM(D144:D147)</f>
        <v>35.058595931398706</v>
      </c>
      <c r="E148" s="857"/>
      <c r="M148" s="870" t="s">
        <v>219</v>
      </c>
      <c r="N148" s="871"/>
      <c r="O148" s="856">
        <f>SUM(O144:O147)</f>
        <v>21.517528638858479</v>
      </c>
      <c r="P148" s="857"/>
    </row>
    <row r="149" spans="1:17" s="194" customFormat="1" ht="30" customHeight="1" x14ac:dyDescent="0.2">
      <c r="B149" s="218"/>
      <c r="H149" s="393"/>
    </row>
    <row r="150" spans="1:17" s="194" customFormat="1" ht="30" customHeight="1" x14ac:dyDescent="0.2">
      <c r="A150" s="759" t="s">
        <v>348</v>
      </c>
      <c r="B150" s="759"/>
      <c r="C150" s="759"/>
      <c r="D150" s="759"/>
      <c r="E150" s="759"/>
      <c r="F150" s="759"/>
      <c r="G150" s="759"/>
      <c r="H150" s="759"/>
      <c r="I150" s="759"/>
      <c r="J150" s="759"/>
      <c r="K150" s="759"/>
      <c r="L150" s="759"/>
      <c r="M150" s="759"/>
      <c r="N150" s="759"/>
      <c r="O150" s="759"/>
      <c r="P150" s="759"/>
      <c r="Q150" s="759"/>
    </row>
    <row r="151" spans="1:17" s="194" customFormat="1" ht="27" thickBot="1" x14ac:dyDescent="0.35">
      <c r="A151" s="332"/>
      <c r="B151" s="218"/>
      <c r="C151" s="218"/>
      <c r="D151" s="218"/>
      <c r="E151" s="218"/>
      <c r="F151" s="390"/>
      <c r="G151" s="849" t="s">
        <v>277</v>
      </c>
      <c r="H151" s="849"/>
      <c r="I151" s="849"/>
      <c r="J151" s="849"/>
      <c r="K151" s="317"/>
      <c r="L151" s="391"/>
      <c r="M151" s="391"/>
    </row>
    <row r="152" spans="1:17" s="194" customFormat="1" ht="20.25" customHeight="1" thickBot="1" x14ac:dyDescent="0.35">
      <c r="A152" s="341"/>
      <c r="B152" s="341"/>
      <c r="F152" s="391"/>
      <c r="G152" s="850" t="s">
        <v>223</v>
      </c>
      <c r="H152" s="851"/>
      <c r="I152" s="852" t="s">
        <v>278</v>
      </c>
      <c r="J152" s="853"/>
      <c r="K152" s="394"/>
      <c r="L152" s="392"/>
    </row>
    <row r="153" spans="1:17" s="194" customFormat="1" ht="20.25" customHeight="1" x14ac:dyDescent="0.3">
      <c r="A153" s="341"/>
      <c r="B153" s="341"/>
      <c r="F153" s="395"/>
      <c r="G153" s="843" t="s">
        <v>274</v>
      </c>
      <c r="H153" s="844"/>
      <c r="I153" s="854">
        <f>'Français - 3e trim'!I145:J145</f>
        <v>162.66916371995444</v>
      </c>
      <c r="J153" s="855"/>
      <c r="Q153" s="384"/>
    </row>
    <row r="154" spans="1:17" s="194" customFormat="1" ht="24.95" customHeight="1" x14ac:dyDescent="0.2">
      <c r="A154" s="396"/>
      <c r="B154" s="218"/>
      <c r="G154" s="843" t="s">
        <v>275</v>
      </c>
      <c r="H154" s="844"/>
      <c r="I154" s="845">
        <f>'Français - 3e trim'!I146:J146</f>
        <v>117.03627932983072</v>
      </c>
      <c r="J154" s="846"/>
    </row>
    <row r="155" spans="1:17" s="194" customFormat="1" ht="24.95" customHeight="1" x14ac:dyDescent="0.2">
      <c r="A155" s="344"/>
      <c r="B155" s="344"/>
      <c r="G155" s="843" t="s">
        <v>244</v>
      </c>
      <c r="H155" s="844"/>
      <c r="I155" s="845">
        <f>'Français - 3e trim'!J147</f>
        <v>145.4369783921118</v>
      </c>
      <c r="J155" s="846"/>
    </row>
    <row r="156" spans="1:17" s="194" customFormat="1" ht="24.95" customHeight="1" thickBot="1" x14ac:dyDescent="0.45">
      <c r="A156" s="344"/>
      <c r="B156" s="344"/>
      <c r="G156" s="843" t="s">
        <v>276</v>
      </c>
      <c r="H156" s="844"/>
      <c r="I156" s="847">
        <f>'Français - 3e trim'!I148:J148</f>
        <v>0</v>
      </c>
      <c r="J156" s="848"/>
      <c r="L156" s="334"/>
    </row>
    <row r="157" spans="1:17" s="194" customFormat="1" ht="24.95" customHeight="1" thickBot="1" x14ac:dyDescent="0.35">
      <c r="A157" s="344"/>
      <c r="B157" s="344"/>
      <c r="F157" s="393"/>
      <c r="G157" s="749" t="s">
        <v>219</v>
      </c>
      <c r="H157" s="841"/>
      <c r="I157" s="842">
        <f>SUM(I153:J156)</f>
        <v>425.142421441897</v>
      </c>
      <c r="J157" s="784"/>
      <c r="L157" s="391"/>
    </row>
    <row r="158" spans="1:17" s="194" customFormat="1" ht="24.95" customHeight="1" x14ac:dyDescent="0.2">
      <c r="A158" s="344"/>
      <c r="B158" s="344"/>
      <c r="H158" s="335"/>
      <c r="I158" s="340"/>
      <c r="N158" s="869" t="s">
        <v>350</v>
      </c>
      <c r="O158" s="869"/>
      <c r="P158" s="869"/>
      <c r="Q158" s="869"/>
    </row>
    <row r="159" spans="1:17" s="194" customFormat="1" ht="24.95" customHeight="1" x14ac:dyDescent="0.2">
      <c r="A159" s="344"/>
      <c r="B159" s="344"/>
      <c r="H159" s="335"/>
      <c r="I159" s="340"/>
    </row>
    <row r="160" spans="1:17" s="194" customFormat="1" ht="24" customHeight="1" x14ac:dyDescent="0.3">
      <c r="A160" s="251"/>
      <c r="B160" s="251"/>
      <c r="C160" s="284"/>
      <c r="D160" s="218"/>
      <c r="E160" s="218"/>
      <c r="F160" s="251"/>
      <c r="G160" s="251"/>
      <c r="H160" s="284"/>
      <c r="I160" s="340"/>
      <c r="J160" s="341"/>
      <c r="M160" s="341"/>
    </row>
    <row r="161" spans="3:14" x14ac:dyDescent="0.2">
      <c r="C161" s="1"/>
      <c r="D161" s="1"/>
      <c r="E161" s="1"/>
      <c r="H161" s="346"/>
      <c r="I161" s="346"/>
      <c r="J161" s="220"/>
      <c r="K161" s="194"/>
      <c r="L161" s="194"/>
      <c r="M161" s="220"/>
      <c r="N161" s="194"/>
    </row>
    <row r="162" spans="3:14" x14ac:dyDescent="0.2">
      <c r="C162" s="1"/>
      <c r="D162" s="1"/>
      <c r="E162" s="1"/>
      <c r="H162" s="346"/>
      <c r="I162" s="346"/>
      <c r="J162" s="194"/>
      <c r="K162" s="194"/>
      <c r="L162" s="194"/>
      <c r="M162" s="194"/>
      <c r="N162" s="194"/>
    </row>
    <row r="163" spans="3:14" ht="24.95" customHeight="1" x14ac:dyDescent="0.2">
      <c r="C163" s="1"/>
      <c r="D163" s="1"/>
      <c r="E163" s="1"/>
      <c r="H163" s="346"/>
      <c r="I163" s="346"/>
      <c r="J163" s="194"/>
      <c r="K163" s="194"/>
      <c r="L163" s="194"/>
      <c r="M163" s="194"/>
      <c r="N163" s="194"/>
    </row>
    <row r="164" spans="3:14" ht="24.95" customHeight="1" x14ac:dyDescent="0.2">
      <c r="C164" s="1"/>
      <c r="D164" s="1"/>
      <c r="E164" s="1"/>
      <c r="H164" s="346"/>
      <c r="I164" s="346"/>
    </row>
    <row r="165" spans="3:14" ht="24.95" customHeight="1" x14ac:dyDescent="0.2">
      <c r="C165" s="1"/>
      <c r="D165" s="1"/>
      <c r="E165" s="1"/>
    </row>
    <row r="166" spans="3:14" ht="24.95" customHeight="1" x14ac:dyDescent="0.2">
      <c r="C166" s="1"/>
      <c r="D166" s="1"/>
      <c r="E166" s="1"/>
    </row>
    <row r="167" spans="3:14" ht="24.95" customHeight="1" x14ac:dyDescent="0.2">
      <c r="C167" s="1"/>
      <c r="D167" s="1"/>
      <c r="E167" s="1"/>
    </row>
    <row r="168" spans="3:14" ht="24.95" customHeight="1" x14ac:dyDescent="0.2">
      <c r="C168" s="1"/>
      <c r="D168" s="1"/>
      <c r="E168" s="1"/>
    </row>
  </sheetData>
  <mergeCells count="165">
    <mergeCell ref="N158:Q158"/>
    <mergeCell ref="M123:P123"/>
    <mergeCell ref="N79:Q79"/>
    <mergeCell ref="N42:Q42"/>
    <mergeCell ref="B147:C147"/>
    <mergeCell ref="M147:N147"/>
    <mergeCell ref="L86:M86"/>
    <mergeCell ref="B148:C148"/>
    <mergeCell ref="M148:N148"/>
    <mergeCell ref="L87:M87"/>
    <mergeCell ref="B143:C143"/>
    <mergeCell ref="D143:E143"/>
    <mergeCell ref="O143:P143"/>
    <mergeCell ref="D144:E144"/>
    <mergeCell ref="D145:E145"/>
    <mergeCell ref="D146:E146"/>
    <mergeCell ref="D147:E147"/>
    <mergeCell ref="D148:E148"/>
    <mergeCell ref="O144:P144"/>
    <mergeCell ref="O145:P145"/>
    <mergeCell ref="O146:P146"/>
    <mergeCell ref="O147:P147"/>
    <mergeCell ref="L83:M83"/>
    <mergeCell ref="B145:C145"/>
    <mergeCell ref="M143:N143"/>
    <mergeCell ref="L82:M82"/>
    <mergeCell ref="B144:C144"/>
    <mergeCell ref="M145:N145"/>
    <mergeCell ref="L84:M84"/>
    <mergeCell ref="E120:F120"/>
    <mergeCell ref="E121:F121"/>
    <mergeCell ref="E122:F122"/>
    <mergeCell ref="A125:Q125"/>
    <mergeCell ref="E118:F118"/>
    <mergeCell ref="A104:F104"/>
    <mergeCell ref="I104:O104"/>
    <mergeCell ref="I105:J105"/>
    <mergeCell ref="I106:J106"/>
    <mergeCell ref="I107:J107"/>
    <mergeCell ref="I108:J108"/>
    <mergeCell ref="E94:F94"/>
    <mergeCell ref="E95:F95"/>
    <mergeCell ref="E96:F96"/>
    <mergeCell ref="E97:F97"/>
    <mergeCell ref="E98:F98"/>
    <mergeCell ref="A102:Q102"/>
    <mergeCell ref="A89:Q89"/>
    <mergeCell ref="A91:Q91"/>
    <mergeCell ref="O148:P148"/>
    <mergeCell ref="A141:D141"/>
    <mergeCell ref="M141:P141"/>
    <mergeCell ref="A142:D142"/>
    <mergeCell ref="M142:P142"/>
    <mergeCell ref="B146:C146"/>
    <mergeCell ref="M146:N146"/>
    <mergeCell ref="L85:M85"/>
    <mergeCell ref="M144:N144"/>
    <mergeCell ref="B135:C135"/>
    <mergeCell ref="B136:C136"/>
    <mergeCell ref="A129:Q129"/>
    <mergeCell ref="A130:Q130"/>
    <mergeCell ref="B131:C131"/>
    <mergeCell ref="B132:C132"/>
    <mergeCell ref="B133:C133"/>
    <mergeCell ref="B134:C134"/>
    <mergeCell ref="E119:F119"/>
    <mergeCell ref="A126:Q126"/>
    <mergeCell ref="I109:J109"/>
    <mergeCell ref="I110:J110"/>
    <mergeCell ref="A114:Q114"/>
    <mergeCell ref="E116:K116"/>
    <mergeCell ref="E117:F117"/>
    <mergeCell ref="G157:H157"/>
    <mergeCell ref="I157:J157"/>
    <mergeCell ref="G154:H154"/>
    <mergeCell ref="I154:J154"/>
    <mergeCell ref="G155:H155"/>
    <mergeCell ref="I155:J155"/>
    <mergeCell ref="G156:H156"/>
    <mergeCell ref="I156:J156"/>
    <mergeCell ref="A150:Q150"/>
    <mergeCell ref="G151:J151"/>
    <mergeCell ref="G152:H152"/>
    <mergeCell ref="I152:J152"/>
    <mergeCell ref="G153:H153"/>
    <mergeCell ref="I153:J153"/>
    <mergeCell ref="E93:F93"/>
    <mergeCell ref="B83:C83"/>
    <mergeCell ref="B84:C84"/>
    <mergeCell ref="B85:C85"/>
    <mergeCell ref="B86:C86"/>
    <mergeCell ref="B87:C87"/>
    <mergeCell ref="B81:D81"/>
    <mergeCell ref="L81:O81"/>
    <mergeCell ref="F83:G83"/>
    <mergeCell ref="F84:G84"/>
    <mergeCell ref="F86:G86"/>
    <mergeCell ref="F87:G87"/>
    <mergeCell ref="F85:G85"/>
    <mergeCell ref="K88:Q88"/>
    <mergeCell ref="A70:Q70"/>
    <mergeCell ref="A71:F71"/>
    <mergeCell ref="I71:O71"/>
    <mergeCell ref="I72:J72"/>
    <mergeCell ref="I73:J73"/>
    <mergeCell ref="I74:J74"/>
    <mergeCell ref="G81:I81"/>
    <mergeCell ref="B82:C82"/>
    <mergeCell ref="E63:F63"/>
    <mergeCell ref="E64:F64"/>
    <mergeCell ref="E65:F65"/>
    <mergeCell ref="E66:F66"/>
    <mergeCell ref="E67:F67"/>
    <mergeCell ref="E68:F68"/>
    <mergeCell ref="F82:G82"/>
    <mergeCell ref="P82:Q82"/>
    <mergeCell ref="I75:J75"/>
    <mergeCell ref="I76:J76"/>
    <mergeCell ref="I77:J77"/>
    <mergeCell ref="B80:D80"/>
    <mergeCell ref="K80:P80"/>
    <mergeCell ref="I57:J57"/>
    <mergeCell ref="I58:J58"/>
    <mergeCell ref="I59:J59"/>
    <mergeCell ref="I60:J60"/>
    <mergeCell ref="I61:J61"/>
    <mergeCell ref="E62:K62"/>
    <mergeCell ref="E51:F51"/>
    <mergeCell ref="E52:F52"/>
    <mergeCell ref="A54:Q54"/>
    <mergeCell ref="A55:F55"/>
    <mergeCell ref="I55:O55"/>
    <mergeCell ref="I56:J56"/>
    <mergeCell ref="A45:Q45"/>
    <mergeCell ref="E47:F47"/>
    <mergeCell ref="E48:F48"/>
    <mergeCell ref="E49:F49"/>
    <mergeCell ref="E50:F50"/>
    <mergeCell ref="L27:N27"/>
    <mergeCell ref="O27:Q27"/>
    <mergeCell ref="A29:A31"/>
    <mergeCell ref="A32:A33"/>
    <mergeCell ref="A34:A37"/>
    <mergeCell ref="A40:B40"/>
    <mergeCell ref="A44:Q44"/>
    <mergeCell ref="A1:Q1"/>
    <mergeCell ref="A2:Q2"/>
    <mergeCell ref="A5:Q5"/>
    <mergeCell ref="A7:A8"/>
    <mergeCell ref="B7:B8"/>
    <mergeCell ref="C7:E7"/>
    <mergeCell ref="F7:H7"/>
    <mergeCell ref="I7:K7"/>
    <mergeCell ref="L7:N7"/>
    <mergeCell ref="O7:Q7"/>
    <mergeCell ref="A9:A11"/>
    <mergeCell ref="A12:A13"/>
    <mergeCell ref="A14:A17"/>
    <mergeCell ref="A20:B20"/>
    <mergeCell ref="A25:Q25"/>
    <mergeCell ref="A27:A28"/>
    <mergeCell ref="B27:B28"/>
    <mergeCell ref="C27:E27"/>
    <mergeCell ref="F27:H27"/>
    <mergeCell ref="I27:K27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43" orientation="landscape" r:id="rId1"/>
  <headerFooter>
    <oddHeader>&amp;LSNH/DFI/DPR/DCO/23</oddHeader>
    <oddFooter>&amp;R&amp;"Rockwell,Normal"&amp;8&amp;P</oddFooter>
  </headerFooter>
  <rowBreaks count="3" manualBreakCount="3">
    <brk id="43" max="16" man="1"/>
    <brk id="79" max="16" man="1"/>
    <brk id="12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Autres engagements 1er trim</vt:lpstr>
      <vt:lpstr>ITIE 1er trim 2022</vt:lpstr>
      <vt:lpstr>Autres engagements 4e trim</vt:lpstr>
      <vt:lpstr>Autres engagements 3e trim</vt:lpstr>
      <vt:lpstr>Feuil1</vt:lpstr>
      <vt:lpstr>ITIE 4e trim 2021</vt:lpstr>
      <vt:lpstr>ITIE 3e trim 2021</vt:lpstr>
      <vt:lpstr>Français - 3e trim</vt:lpstr>
      <vt:lpstr>English - 3e trim</vt:lpstr>
      <vt:lpstr>Transmission CTS</vt:lpstr>
      <vt:lpstr>'Autres engagements 1er trim'!Zone_d_impression</vt:lpstr>
      <vt:lpstr>'Autres engagements 3e trim'!Zone_d_impression</vt:lpstr>
      <vt:lpstr>'Autres engagements 4e trim'!Zone_d_impression</vt:lpstr>
      <vt:lpstr>'English - 3e trim'!Zone_d_impression</vt:lpstr>
      <vt:lpstr>'Français - 3e trim'!Zone_d_impression</vt:lpstr>
      <vt:lpstr>'ITIE 1er trim 2022'!Zone_d_impression</vt:lpstr>
      <vt:lpstr>'ITIE 3e trim 2021'!Zone_d_impression</vt:lpstr>
      <vt:lpstr>'ITIE 4e trim 2021'!Zone_d_impression</vt:lpstr>
      <vt:lpstr>'Transmission CTS'!Zone_d_impression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0461</dc:creator>
  <cp:lastModifiedBy>0524</cp:lastModifiedBy>
  <cp:lastPrinted>2024-02-21T11:36:19Z</cp:lastPrinted>
  <dcterms:created xsi:type="dcterms:W3CDTF">2020-04-14T08:23:12Z</dcterms:created>
  <dcterms:modified xsi:type="dcterms:W3CDTF">2024-03-06T13:59:06Z</dcterms:modified>
</cp:coreProperties>
</file>